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9176" windowHeight="4716" activeTab="1"/>
  </bookViews>
  <sheets>
    <sheet name="INIZIALE" sheetId="1" r:id="rId1"/>
    <sheet name="ESPROPRIO" sheetId="2" r:id="rId2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<sst xmlns="http://schemas.openxmlformats.org/spreadsheetml/2006/main" count="392" uniqueCount="191">
  <si>
    <t>D A T I                                   C A T A S T A L I</t>
  </si>
  <si>
    <t>INTESTATARI CATASTALI</t>
  </si>
  <si>
    <t>QUALITA'</t>
  </si>
  <si>
    <t>CLASSE</t>
  </si>
  <si>
    <t>SUPERFICIE</t>
  </si>
  <si>
    <t>REDDITO     AGRARIO</t>
  </si>
  <si>
    <t>Ettari</t>
  </si>
  <si>
    <t>Are</t>
  </si>
  <si>
    <t>Centiare</t>
  </si>
  <si>
    <t>REDDITO</t>
  </si>
  <si>
    <t>DOMINICALE</t>
  </si>
  <si>
    <t>AGRARIO</t>
  </si>
  <si>
    <t>DIRITTI E ONERI REALI</t>
  </si>
  <si>
    <t>COMUNE CENSUARIO</t>
  </si>
  <si>
    <t>Proprietà 1000/1000</t>
  </si>
  <si>
    <t>20</t>
  </si>
  <si>
    <t>N. 
ord.</t>
  </si>
  <si>
    <t>N. 
int.</t>
  </si>
  <si>
    <t>0</t>
  </si>
  <si>
    <t>Proprietà 1/1</t>
  </si>
  <si>
    <t>07</t>
  </si>
  <si>
    <t>PIEDICAVALLO (BI)</t>
  </si>
  <si>
    <t>BOSCO CEDUO</t>
  </si>
  <si>
    <t>0,32</t>
  </si>
  <si>
    <t>04</t>
  </si>
  <si>
    <t>50</t>
  </si>
  <si>
    <t>0,12</t>
  </si>
  <si>
    <t>PRATO</t>
  </si>
  <si>
    <t>00</t>
  </si>
  <si>
    <t>80</t>
  </si>
  <si>
    <t>02</t>
  </si>
  <si>
    <t>01</t>
  </si>
  <si>
    <t>60</t>
  </si>
  <si>
    <t>0,25</t>
  </si>
  <si>
    <t>ROSAZZA (BI)</t>
  </si>
  <si>
    <t>Proprietà 1/2</t>
  </si>
  <si>
    <t>35</t>
  </si>
  <si>
    <t>0,02</t>
  </si>
  <si>
    <t>0,05</t>
  </si>
  <si>
    <t>Proprietà 1/4</t>
  </si>
  <si>
    <t>0,04</t>
  </si>
  <si>
    <t>0,01</t>
  </si>
  <si>
    <t>Proprietà 5/8</t>
  </si>
  <si>
    <t>Nuda proprietà 1000/1000</t>
  </si>
  <si>
    <t>Usufrutto 1000/1000</t>
  </si>
  <si>
    <t>0,15</t>
  </si>
  <si>
    <t>0,14</t>
  </si>
  <si>
    <t>0,13</t>
  </si>
  <si>
    <t>Nuda proprietà 1/1</t>
  </si>
  <si>
    <t>Usufrutto 1/1</t>
  </si>
  <si>
    <t>06</t>
  </si>
  <si>
    <t>0,56</t>
  </si>
  <si>
    <t>0,53</t>
  </si>
  <si>
    <t>03</t>
  </si>
  <si>
    <t>0,40</t>
  </si>
  <si>
    <t>1,15</t>
  </si>
  <si>
    <t>40</t>
  </si>
  <si>
    <t>30</t>
  </si>
  <si>
    <t>0,38</t>
  </si>
  <si>
    <t>0,34</t>
  </si>
  <si>
    <t>0,16</t>
  </si>
  <si>
    <t>22</t>
  </si>
  <si>
    <t>3,46</t>
  </si>
  <si>
    <t>1,04</t>
  </si>
  <si>
    <t>VALZ MATTE FEDERICA nata a BIELLA (BI) il 02/04/1969
 VIA LORENZO DELLEANI N. 19 13900 Biella C.F. VLZFRC69D42A859O</t>
  </si>
  <si>
    <t>VALZ MATTE' FRANCO   nato a MOTTALCIATA (BI) il 27/02/1942 
C.F. VLZFNC42B27F776P</t>
  </si>
  <si>
    <t>piena proprietà 1/4</t>
  </si>
  <si>
    <t>piena proprietà 2/4</t>
  </si>
  <si>
    <t>HEFTER CHRISTIANE HUGUETTE  nato/a a FRANCIA (EE) il 30/06/1930 C.F. HFTHTT30H70Z110F</t>
  </si>
  <si>
    <t xml:space="preserve">VALZ GRIS CHRISTIANE nato a FRANCIA (EE) il 28/03/1935 C.F. VLZCRS35C28Z110H </t>
  </si>
  <si>
    <t>VALZ GRIS CHRSTIANE PIERRE ANDRE'  nato a FRANCIA (EE) il 13/09/1950C.F. VLZPRN50P13Z110B</t>
  </si>
  <si>
    <t xml:space="preserve">BULLIO BERNARD nato a FRANCIA (EE) il 05/03/1943 C.F. BLLBNR43C05Z110G </t>
  </si>
  <si>
    <t xml:space="preserve">BULLIO BERNARD SYLVAIN nato a FRANCIA (EE) il 05/03/1943 C.F. BLLBNR43C05Z110G </t>
  </si>
  <si>
    <t>BULLIO REGINA nata a FRANCIA (EE) il 22/06/1926 C.F. BLLRGN26H62Z110W</t>
  </si>
  <si>
    <t xml:space="preserve">BULLIO RICHARD  nato a FRANCIA (EE) il 09/04/1941 C.F. BLLRHR41D09Z110B </t>
  </si>
  <si>
    <t>4</t>
  </si>
  <si>
    <t>88</t>
  </si>
  <si>
    <t>POZZATO LUCA ORESTE nato a VIGEVANO (PV) il 23/09/1971 - PZZLRS71P23L872E</t>
  </si>
  <si>
    <t>1</t>
  </si>
  <si>
    <t>98</t>
  </si>
  <si>
    <t xml:space="preserve">GALLINA ANNA nata a BIELLA (BI) il 04/05/1954
VIA CASTELLENGO N. 22 13878 Candelo  C.F. GLLNNA54E44A859R </t>
  </si>
  <si>
    <t xml:space="preserve">CANOVA MARIA LETIZIA nata a PIEDICAVALLO (BI) il 03/01/1927
VIA CAVOUR 14 13812 Piedicavallo -  C.F. CNVMLT27A43G594U </t>
  </si>
  <si>
    <t>54</t>
  </si>
  <si>
    <t>MOSCA SIEZ LUCIANO nato a PIEDICAVALLO (BI) il 05/06/1949 
VIA PINCHIOLO N 7 13812 Piedicavallo - C.F. MSCLCN49H05G594Z</t>
  </si>
  <si>
    <t>PARENTE ELMINA nata a BIELLA (BI) il 05/06/1956
VIA PINCHIOLO N 7 13812 Piedicavallo - C.F. PRNLMN56H45A859Y</t>
  </si>
  <si>
    <t>55</t>
  </si>
  <si>
    <t>0.04</t>
  </si>
  <si>
    <t>0.01</t>
  </si>
  <si>
    <t xml:space="preserve">ROSAZZA PRIN GIOVANNI BATTISTA  nato a AOSTA (AO) il 10/06/1960
VIA ROMA 6  13812 Piedicavallo - C.F. RSZGNN60H10A326Q </t>
  </si>
  <si>
    <t>GUIDON LIVIA   nata a LA SALLE (AO) il 30/12/1952
VIA VOLONTARI DEL SANGUE N 4 11100 AostaC.F. GDNLVI52T70E458L</t>
  </si>
  <si>
    <t>ROSAZZA BURO CESARE nato a CUORGNE' (TO) il 06/11/1947
VIA VOLONTARI DEL SANGUE N 4 11100 Aosta - C.F. RSZCSR47S06D208U</t>
  </si>
  <si>
    <t>ROSAZZA PRIN GIOVANNI BATTISTA  nato a AOSTA (AO) il 10/06/1960
VIA ROMA 6  13812 Piedicavallo - C.F. RSZGNN60H10A326Q</t>
  </si>
  <si>
    <t>MOSCA SIEZ GUALTIERO nato a SAGLIANO MICCA il 15/08/1948
VIA LORENZO PARETO N 3 NERO 16129 Genova -  C.F. MSCGTR48M15H662E</t>
  </si>
  <si>
    <t>MOSCA SIEZ Federico nato a BIELLA il 21/12/1974 
VIA GARIBALDI N. 21A 13816 Sagliano Micca - C.F. MSCFRC74T21A859</t>
  </si>
  <si>
    <t>MOSCA SIEZ Filippo nato a BIELLA il 03/05/1978 
 VIA GARIBALDI N. 69 13816 Sagliano Micca- C.F.MSCFPP78E03A859U</t>
  </si>
  <si>
    <t>Proprietà 18/36</t>
  </si>
  <si>
    <t>Proprietà 2/36</t>
  </si>
  <si>
    <t xml:space="preserve">MOSCA SIEZ Maria Letizia nata a BIELLA il 16/07/1977 
VIA GARIBALDI N. 21A 13816 Sagliano Micca - C.F. MSCMLT77L56A859N </t>
  </si>
  <si>
    <t>Proprietà 6/36</t>
  </si>
  <si>
    <t>MOSCA SIEZ Riccardo nato a BIELLA il 19/09/1982 
A GARIBALDI N. 69 13816 Sagliano Micca - C.F. MSCRCR82P19A859P</t>
  </si>
  <si>
    <t>Proprietà /36</t>
  </si>
  <si>
    <t>MAGNANI GHISO` Pier Giorgio nato a BIELLA il 08/05/1983
VIA ROMA N 132 13812 Campiglia Cervo  - C.F. MGNPGR83E08A859E</t>
  </si>
  <si>
    <t>MAGNANI GHISO` Silvia nata a BIELLA il 21/05/1979
VIA ROMA N 132 13812 Campiglia Cervo - C.F. MGNSLV79E61A859R</t>
  </si>
  <si>
    <t>BERTAGNOLIO ANGELA nata a ANDORNO MICCA (BI) il 17/04/1943
VIA BERNARDINO FERRARI 7 13816 Sagliano Micca - C.F. BRTNGL43D57A280V</t>
  </si>
  <si>
    <t>BERTAGNOLIO ANGELA  nata a ANDORNO MICCA (BI) il 17/04/1943 
VIA BERNARDINO FERRARI 7  13816 Sagliano Micca - C.F. BRTNGL43D57A280V -</t>
  </si>
  <si>
    <t>IMASSI MATTEO nato a BIELLA (BI) il 21/12/1973
VIA BERNARDINO FERRARI 7  13816 Sagliano Micca - C.F. MSSMTT73T21A859S</t>
  </si>
  <si>
    <t>Proprietà 250/2000</t>
  </si>
  <si>
    <t>3</t>
  </si>
  <si>
    <t>0.51</t>
  </si>
  <si>
    <t>0.15</t>
  </si>
  <si>
    <t>ROSAZZA GIANIN GUIDO nato a BIELLA (BI) il 14/08/1961
 VIA FEDERICO ROSAZZA 24 - C.F. RSZGDU61M14A859P</t>
  </si>
  <si>
    <t>proprietà 3/3 in regime di separazione dei beni</t>
  </si>
  <si>
    <t>2</t>
  </si>
  <si>
    <t>0.16</t>
  </si>
  <si>
    <t>MOZZATI JENNY MABEL nata a ARGENTINA (EE) il 30/09/1966
C.F. MZZJNY66P70Z600K</t>
  </si>
  <si>
    <t>MOZZATI SONIA AIDA nata a ARGENTINA (EE) il 18/06/1959
C.F. MZZSND59H58Z600D</t>
  </si>
  <si>
    <t>0.30</t>
  </si>
  <si>
    <t>GILARDI DANIELE nato a BIELLA (BI) il 02/12/1950
VIA CARLO CAMILLO TROMPEO N 8 13900 Biella - C.F. GLRDNL50T02A859</t>
  </si>
  <si>
    <t>11</t>
  </si>
  <si>
    <t>1.74</t>
  </si>
  <si>
    <t>0.52</t>
  </si>
  <si>
    <t>NORZA ROS Stefano nato in NIGERIA il 25/04/1964 
VIA S. EUSEBIO N. 18 13900 Biella - C.F. NRZSFN64D25Z335L</t>
  </si>
  <si>
    <t>5</t>
  </si>
  <si>
    <t>0.05</t>
  </si>
  <si>
    <t>TIPOLOGIA DI ASSERVIMENTO</t>
  </si>
  <si>
    <t>acquedotto
passaggio</t>
  </si>
  <si>
    <t>acquedotto</t>
  </si>
  <si>
    <t>53,00</t>
  </si>
  <si>
    <t>43,00</t>
  </si>
  <si>
    <t>SUPERFICIE DI ASSERVIMENTO [mq]</t>
  </si>
  <si>
    <t>113,00</t>
  </si>
  <si>
    <t>18,00</t>
  </si>
  <si>
    <t>110,00</t>
  </si>
  <si>
    <t>111,00</t>
  </si>
  <si>
    <t>28,00</t>
  </si>
  <si>
    <t>L'ELABORATO GRAFICO TAVOLA 7 IDENTIFICA SU MAPPA CATASTALE LE AREE SOTTO INDICATE</t>
  </si>
  <si>
    <t>mappale NCT</t>
  </si>
  <si>
    <t>Folgio NTC</t>
  </si>
  <si>
    <t>Ente urbano</t>
  </si>
  <si>
    <t>25</t>
  </si>
  <si>
    <t>24</t>
  </si>
  <si>
    <t>SUPERFICIE DI ESPROPRIO [mq]</t>
  </si>
  <si>
    <t>SUPERFICIE DI ASSERVIMENTO  [mq]</t>
  </si>
  <si>
    <t>33</t>
  </si>
  <si>
    <t>41</t>
  </si>
  <si>
    <t>SUPERFICI di Esprorpio/Asservimento indicata DA PROGETTO</t>
  </si>
  <si>
    <t>SUPERFICIE DI ESPROPRIO/ASSERVIMENTO INTERESSATE DALLE OPERE REALZZATE [mq]</t>
  </si>
  <si>
    <t>SUPERFICIE DI ESPROPRIO  [mq]</t>
  </si>
  <si>
    <t>INDENNITTA'DI ESPROPRIO</t>
  </si>
  <si>
    <t xml:space="preserve">INDENNITTA'DI ASSERVIMENTO </t>
  </si>
  <si>
    <t>INDENNITTA' AGGIUTNIVA 0,35 euro al mq</t>
  </si>
  <si>
    <t>E/mq</t>
  </si>
  <si>
    <t>Importo</t>
  </si>
  <si>
    <t>MOSCA SIEZ LUCIANO - C.F. MSCLCN49H05G594Z</t>
  </si>
  <si>
    <t>PARENTE ELMINA - C.F. PRNLMN56H45A859Y</t>
  </si>
  <si>
    <t>HEFTER CHRISTIANE HUGUETTE - C.F. HFTHTT30H70Z110F</t>
  </si>
  <si>
    <t xml:space="preserve">VALZ GRIS CHRISTIANE - C.F. VLZCRS35C28Z110H </t>
  </si>
  <si>
    <t>VALZ GRIS CHRSTIANE PIERRE ANDRE' - C.F. VLZPRN50P13Z110B</t>
  </si>
  <si>
    <t xml:space="preserve">BULLIO BERNARD - C.F. BLLBNR43C05Z110G </t>
  </si>
  <si>
    <t xml:space="preserve">BULLIO BERNARD SYLVAIN - C.F. BLLBNR43C05Z110G </t>
  </si>
  <si>
    <t>BULLIO REGINA - C.F. BLLRGN26H62Z110W</t>
  </si>
  <si>
    <t xml:space="preserve">BULLIO RICHARD  - C.F. BLLRHR41D09Z110B </t>
  </si>
  <si>
    <t>VALZ MATTE FEDERICA - C.F. VLZFRC69D42A859O</t>
  </si>
  <si>
    <t>VALZ MATTE' FRANCO - C.F. VLZFNC42B27F776</t>
  </si>
  <si>
    <t>POZZATO LUCA ORESTE - C.F PZZLRS71P23L872E</t>
  </si>
  <si>
    <t xml:space="preserve">GALLINA ANNA - C.F. GLLNNA54E44A859R </t>
  </si>
  <si>
    <t xml:space="preserve">CANOVA MARIA LETIZIA - C.F. CNVMLT27A43G594U </t>
  </si>
  <si>
    <t>ROSAZZA BURO CESARE - C.F. RSZCSR47S06D208U</t>
  </si>
  <si>
    <t xml:space="preserve">ROSAZZA PRIN GIOVANNI BATTISTA - C.F. RSZGNN60H10A326Q </t>
  </si>
  <si>
    <t>VALZ MATTE' FRANCO- C.F. VLZFNC42B27F776P</t>
  </si>
  <si>
    <t>ROSAZZA PISTOLET AUGUSTO - C.F. RSZGST50D04L750T</t>
  </si>
  <si>
    <t>ROSAZZA PRIN GIOVANNI BATTISTA - C.F. RSZGNN60H10A326Q</t>
  </si>
  <si>
    <t>MOSCA SIEZ GUALTIERO -  C.F. MSCGTR48M15H662E</t>
  </si>
  <si>
    <t>MOSCA SIEZ Federico - C.F. MSCFRC74T21A859</t>
  </si>
  <si>
    <t>MOSCA SIEZ Filippo - C.F.MSCFPP78E03A859U</t>
  </si>
  <si>
    <t xml:space="preserve">MOSCA SIEZ Maria Letizia - C.F. MSCMLT77L56A859N </t>
  </si>
  <si>
    <t>MOSCA SIEZ Riccardo - C.F. MSCRCR82P19A859P</t>
  </si>
  <si>
    <t>MAGNANI GHISO` Pier Giorgio  - C.F. MGNPGR83E08A859E</t>
  </si>
  <si>
    <t>MAGNANI GHISO` Silvia - C.F. MGNSLV79E61A859R</t>
  </si>
  <si>
    <t>BERTAGNOLIO ANGELA - C.F. BRTNGL43D57A280V</t>
  </si>
  <si>
    <t>BERTAGNOLIO ANGELA - C.F. BRTNGL43D57A280V -</t>
  </si>
  <si>
    <t>IMASSI MATTEO - C.F. MSSMTT73T21A859S</t>
  </si>
  <si>
    <t>ROSAZZA GIANIN GUIDO - C.F. RSZGDU61M14A859P</t>
  </si>
  <si>
    <t>MOZZATI JENNY MABEL - C.F. MZZJNY66P70Z600K</t>
  </si>
  <si>
    <t>MOZZATI SONIA AIDA - C.F. MZZSND59H58Z600D</t>
  </si>
  <si>
    <t>GILARDI DANIELE - C.F. GLRDNL50T02A859</t>
  </si>
  <si>
    <t>Superficie intero mappale mq</t>
  </si>
  <si>
    <t xml:space="preserve">DIRITTI </t>
  </si>
  <si>
    <t>NORZA ROS Stefano - C.F. NRZSFN64D25Z335L</t>
  </si>
  <si>
    <t>GUIDON LIVIA - C.F. GDNLVI52T70E458L</t>
  </si>
  <si>
    <t>Planimetria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</si>
</sst>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.0"/>
    <numFmt numFmtId="182" formatCode="#,##0.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&quot;Attivo&quot;;&quot;Attivo&quot;;&quot;Disattivo&quot;"/>
    <numFmt numFmtId="188" formatCode="0.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sz val="1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4" borderId="12" xfId="0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2" fillId="0" borderId="18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47"/>
  <sheetViews>
    <sheetView zoomScale="85" zoomScaleNormal="85" zoomScaleSheetLayoutView="90" zoomScalePageLayoutView="0" workbookViewId="0" topLeftCell="A3">
      <selection activeCell="M12" sqref="M12:N15"/>
    </sheetView>
  </sheetViews>
  <sheetFormatPr defaultColWidth="9.140625" defaultRowHeight="12.75"/>
  <cols>
    <col min="1" max="1" width="3.8515625" style="5" bestFit="1" customWidth="1"/>
    <col min="2" max="2" width="3.421875" style="5" bestFit="1" customWidth="1"/>
    <col min="3" max="3" width="77.7109375" style="5" customWidth="1"/>
    <col min="4" max="4" width="35.7109375" style="5" bestFit="1" customWidth="1"/>
    <col min="5" max="5" width="17.8515625" style="5" customWidth="1"/>
    <col min="6" max="6" width="7.7109375" style="5" bestFit="1" customWidth="1"/>
    <col min="7" max="7" width="8.7109375" style="5" customWidth="1"/>
    <col min="8" max="8" width="13.140625" style="5" bestFit="1" customWidth="1"/>
    <col min="9" max="9" width="7.421875" style="5" bestFit="1" customWidth="1"/>
    <col min="10" max="10" width="4.8515625" style="5" bestFit="1" customWidth="1"/>
    <col min="11" max="11" width="3.7109375" style="5" bestFit="1" customWidth="1"/>
    <col min="12" max="12" width="7.00390625" style="5" bestFit="1" customWidth="1"/>
    <col min="13" max="16" width="9.140625" style="5" customWidth="1"/>
    <col min="17" max="17" width="19.421875" style="5" customWidth="1"/>
    <col min="18" max="18" width="20.28125" style="5" customWidth="1"/>
    <col min="19" max="16384" width="9.140625" style="5" customWidth="1"/>
  </cols>
  <sheetData>
    <row r="1" spans="1:18" ht="12">
      <c r="A1" s="65" t="s">
        <v>135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1:18" ht="12.75" customHeight="1">
      <c r="A4" s="66" t="s">
        <v>16</v>
      </c>
      <c r="B4" s="68" t="s">
        <v>17</v>
      </c>
      <c r="C4" s="71" t="s">
        <v>1</v>
      </c>
      <c r="D4" s="73" t="s">
        <v>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6" t="s">
        <v>129</v>
      </c>
      <c r="R4" s="76" t="s">
        <v>124</v>
      </c>
    </row>
    <row r="5" spans="1:18" ht="12.75" customHeight="1">
      <c r="A5" s="67"/>
      <c r="B5" s="69"/>
      <c r="C5" s="72"/>
      <c r="D5" s="53" t="s">
        <v>12</v>
      </c>
      <c r="E5" s="53" t="s">
        <v>13</v>
      </c>
      <c r="F5" s="53" t="s">
        <v>137</v>
      </c>
      <c r="G5" s="53" t="s">
        <v>136</v>
      </c>
      <c r="H5" s="55" t="s">
        <v>2</v>
      </c>
      <c r="I5" s="55" t="s">
        <v>3</v>
      </c>
      <c r="J5" s="57" t="s">
        <v>4</v>
      </c>
      <c r="K5" s="58"/>
      <c r="L5" s="59"/>
      <c r="M5" s="60" t="s">
        <v>9</v>
      </c>
      <c r="N5" s="61"/>
      <c r="O5" s="61" t="s">
        <v>5</v>
      </c>
      <c r="P5" s="62"/>
      <c r="Q5" s="77"/>
      <c r="R5" s="77"/>
    </row>
    <row r="6" spans="1:18" ht="12">
      <c r="A6" s="67"/>
      <c r="B6" s="70"/>
      <c r="C6" s="54"/>
      <c r="D6" s="54"/>
      <c r="E6" s="54"/>
      <c r="F6" s="54"/>
      <c r="G6" s="54"/>
      <c r="H6" s="56"/>
      <c r="I6" s="56"/>
      <c r="J6" s="6" t="s">
        <v>6</v>
      </c>
      <c r="K6" s="6" t="s">
        <v>7</v>
      </c>
      <c r="L6" s="7" t="s">
        <v>8</v>
      </c>
      <c r="M6" s="63" t="s">
        <v>10</v>
      </c>
      <c r="N6" s="64"/>
      <c r="O6" s="63" t="s">
        <v>11</v>
      </c>
      <c r="P6" s="64"/>
      <c r="Q6" s="78"/>
      <c r="R6" s="78"/>
    </row>
    <row r="7" spans="1:18" ht="21.75" customHeight="1">
      <c r="A7" s="39">
        <v>1</v>
      </c>
      <c r="B7" s="12">
        <v>1</v>
      </c>
      <c r="C7" s="13" t="s">
        <v>64</v>
      </c>
      <c r="D7" s="1" t="s">
        <v>43</v>
      </c>
      <c r="E7" s="41" t="s">
        <v>21</v>
      </c>
      <c r="F7" s="41">
        <v>14</v>
      </c>
      <c r="G7" s="41">
        <v>293</v>
      </c>
      <c r="H7" s="41" t="s">
        <v>27</v>
      </c>
      <c r="I7" s="43">
        <v>2</v>
      </c>
      <c r="J7" s="31" t="s">
        <v>18</v>
      </c>
      <c r="K7" s="31" t="s">
        <v>31</v>
      </c>
      <c r="L7" s="31" t="s">
        <v>25</v>
      </c>
      <c r="M7" s="33" t="s">
        <v>26</v>
      </c>
      <c r="N7" s="34"/>
      <c r="O7" s="33" t="s">
        <v>26</v>
      </c>
      <c r="P7" s="34"/>
      <c r="Q7" s="37">
        <v>10</v>
      </c>
      <c r="R7" s="52" t="s">
        <v>125</v>
      </c>
    </row>
    <row r="8" spans="1:18" ht="21.75" customHeight="1">
      <c r="A8" s="40"/>
      <c r="B8" s="12">
        <v>2</v>
      </c>
      <c r="C8" s="13" t="s">
        <v>65</v>
      </c>
      <c r="D8" s="1" t="s">
        <v>44</v>
      </c>
      <c r="E8" s="42"/>
      <c r="F8" s="42"/>
      <c r="G8" s="42"/>
      <c r="H8" s="42"/>
      <c r="I8" s="44"/>
      <c r="J8" s="32"/>
      <c r="K8" s="32"/>
      <c r="L8" s="32"/>
      <c r="M8" s="35"/>
      <c r="N8" s="36"/>
      <c r="O8" s="35"/>
      <c r="P8" s="36"/>
      <c r="Q8" s="38"/>
      <c r="R8" s="29"/>
    </row>
    <row r="9" spans="1:18" ht="21.75" customHeight="1">
      <c r="A9" s="39">
        <v>2</v>
      </c>
      <c r="B9" s="12">
        <v>1</v>
      </c>
      <c r="C9" s="13" t="s">
        <v>68</v>
      </c>
      <c r="D9" s="1" t="s">
        <v>66</v>
      </c>
      <c r="E9" s="41" t="s">
        <v>21</v>
      </c>
      <c r="F9" s="41">
        <v>14</v>
      </c>
      <c r="G9" s="41">
        <v>295</v>
      </c>
      <c r="H9" s="41" t="s">
        <v>27</v>
      </c>
      <c r="I9" s="43">
        <v>2</v>
      </c>
      <c r="J9" s="31" t="s">
        <v>18</v>
      </c>
      <c r="K9" s="31" t="s">
        <v>31</v>
      </c>
      <c r="L9" s="31" t="s">
        <v>29</v>
      </c>
      <c r="M9" s="33" t="s">
        <v>45</v>
      </c>
      <c r="N9" s="34"/>
      <c r="O9" s="33" t="s">
        <v>46</v>
      </c>
      <c r="P9" s="34"/>
      <c r="Q9" s="37">
        <v>13</v>
      </c>
      <c r="R9" s="52" t="s">
        <v>125</v>
      </c>
    </row>
    <row r="10" spans="1:18" ht="21.75" customHeight="1">
      <c r="A10" s="49"/>
      <c r="B10" s="12">
        <v>2</v>
      </c>
      <c r="C10" s="13" t="s">
        <v>69</v>
      </c>
      <c r="D10" s="1" t="s">
        <v>67</v>
      </c>
      <c r="E10" s="50"/>
      <c r="F10" s="50"/>
      <c r="G10" s="50"/>
      <c r="H10" s="50"/>
      <c r="I10" s="51"/>
      <c r="J10" s="45"/>
      <c r="K10" s="45"/>
      <c r="L10" s="45"/>
      <c r="M10" s="46"/>
      <c r="N10" s="47"/>
      <c r="O10" s="46"/>
      <c r="P10" s="47"/>
      <c r="Q10" s="48"/>
      <c r="R10" s="52"/>
    </row>
    <row r="11" spans="1:18" ht="21.75" customHeight="1">
      <c r="A11" s="40"/>
      <c r="B11" s="12">
        <v>3</v>
      </c>
      <c r="C11" s="13" t="s">
        <v>70</v>
      </c>
      <c r="D11" s="1" t="s">
        <v>66</v>
      </c>
      <c r="E11" s="42"/>
      <c r="F11" s="42"/>
      <c r="G11" s="42"/>
      <c r="H11" s="42"/>
      <c r="I11" s="44"/>
      <c r="J11" s="32"/>
      <c r="K11" s="32"/>
      <c r="L11" s="32"/>
      <c r="M11" s="35"/>
      <c r="N11" s="36"/>
      <c r="O11" s="35"/>
      <c r="P11" s="36"/>
      <c r="Q11" s="38"/>
      <c r="R11" s="52"/>
    </row>
    <row r="12" spans="1:18" ht="21.75" customHeight="1">
      <c r="A12" s="39">
        <v>3</v>
      </c>
      <c r="B12" s="12">
        <v>1</v>
      </c>
      <c r="C12" s="13" t="s">
        <v>71</v>
      </c>
      <c r="D12" s="1" t="s">
        <v>39</v>
      </c>
      <c r="E12" s="41" t="s">
        <v>21</v>
      </c>
      <c r="F12" s="41">
        <v>14</v>
      </c>
      <c r="G12" s="41">
        <v>297</v>
      </c>
      <c r="H12" s="41" t="s">
        <v>27</v>
      </c>
      <c r="I12" s="43">
        <v>2</v>
      </c>
      <c r="J12" s="31" t="s">
        <v>18</v>
      </c>
      <c r="K12" s="31" t="s">
        <v>31</v>
      </c>
      <c r="L12" s="31" t="s">
        <v>32</v>
      </c>
      <c r="M12" s="33" t="s">
        <v>47</v>
      </c>
      <c r="N12" s="34"/>
      <c r="O12" s="33" t="s">
        <v>26</v>
      </c>
      <c r="P12" s="34"/>
      <c r="Q12" s="37">
        <v>16</v>
      </c>
      <c r="R12" s="52" t="s">
        <v>125</v>
      </c>
    </row>
    <row r="13" spans="1:18" ht="21.75" customHeight="1">
      <c r="A13" s="49"/>
      <c r="B13" s="12">
        <v>2</v>
      </c>
      <c r="C13" s="13" t="s">
        <v>72</v>
      </c>
      <c r="D13" s="1" t="s">
        <v>39</v>
      </c>
      <c r="E13" s="50"/>
      <c r="F13" s="50"/>
      <c r="G13" s="50"/>
      <c r="H13" s="50"/>
      <c r="I13" s="51"/>
      <c r="J13" s="45"/>
      <c r="K13" s="45"/>
      <c r="L13" s="45"/>
      <c r="M13" s="46"/>
      <c r="N13" s="47"/>
      <c r="O13" s="46"/>
      <c r="P13" s="47"/>
      <c r="Q13" s="48"/>
      <c r="R13" s="29"/>
    </row>
    <row r="14" spans="1:18" ht="21.75" customHeight="1">
      <c r="A14" s="49"/>
      <c r="B14" s="12">
        <v>3</v>
      </c>
      <c r="C14" s="13" t="s">
        <v>73</v>
      </c>
      <c r="D14" s="1" t="s">
        <v>39</v>
      </c>
      <c r="E14" s="50"/>
      <c r="F14" s="50"/>
      <c r="G14" s="50"/>
      <c r="H14" s="50"/>
      <c r="I14" s="51"/>
      <c r="J14" s="45"/>
      <c r="K14" s="45"/>
      <c r="L14" s="45"/>
      <c r="M14" s="46"/>
      <c r="N14" s="47"/>
      <c r="O14" s="46"/>
      <c r="P14" s="47"/>
      <c r="Q14" s="48"/>
      <c r="R14" s="29"/>
    </row>
    <row r="15" spans="1:18" ht="21.75" customHeight="1">
      <c r="A15" s="40"/>
      <c r="B15" s="12">
        <v>4</v>
      </c>
      <c r="C15" s="13" t="s">
        <v>74</v>
      </c>
      <c r="D15" s="1" t="s">
        <v>39</v>
      </c>
      <c r="E15" s="42"/>
      <c r="F15" s="42"/>
      <c r="G15" s="42"/>
      <c r="H15" s="42"/>
      <c r="I15" s="44"/>
      <c r="J15" s="32"/>
      <c r="K15" s="32"/>
      <c r="L15" s="32"/>
      <c r="M15" s="35"/>
      <c r="N15" s="36"/>
      <c r="O15" s="35"/>
      <c r="P15" s="36"/>
      <c r="Q15" s="38"/>
      <c r="R15" s="29"/>
    </row>
    <row r="16" spans="1:18" ht="21.75" customHeight="1">
      <c r="A16" s="39">
        <v>4</v>
      </c>
      <c r="B16" s="12">
        <v>1</v>
      </c>
      <c r="C16" s="13" t="s">
        <v>64</v>
      </c>
      <c r="D16" s="1" t="s">
        <v>48</v>
      </c>
      <c r="E16" s="41" t="s">
        <v>21</v>
      </c>
      <c r="F16" s="41">
        <v>14</v>
      </c>
      <c r="G16" s="41">
        <v>612</v>
      </c>
      <c r="H16" s="41" t="s">
        <v>27</v>
      </c>
      <c r="I16" s="43">
        <v>2</v>
      </c>
      <c r="J16" s="31" t="s">
        <v>18</v>
      </c>
      <c r="K16" s="31" t="s">
        <v>24</v>
      </c>
      <c r="L16" s="31" t="s">
        <v>76</v>
      </c>
      <c r="M16" s="33" t="s">
        <v>54</v>
      </c>
      <c r="N16" s="34"/>
      <c r="O16" s="33" t="s">
        <v>58</v>
      </c>
      <c r="P16" s="34"/>
      <c r="Q16" s="37">
        <v>84</v>
      </c>
      <c r="R16" s="52" t="s">
        <v>125</v>
      </c>
    </row>
    <row r="17" spans="1:18" ht="21.75" customHeight="1">
      <c r="A17" s="40"/>
      <c r="B17" s="12">
        <v>2</v>
      </c>
      <c r="C17" s="13" t="s">
        <v>65</v>
      </c>
      <c r="D17" s="1" t="s">
        <v>49</v>
      </c>
      <c r="E17" s="42"/>
      <c r="F17" s="42"/>
      <c r="G17" s="42"/>
      <c r="H17" s="42"/>
      <c r="I17" s="44"/>
      <c r="J17" s="32"/>
      <c r="K17" s="32"/>
      <c r="L17" s="32"/>
      <c r="M17" s="35"/>
      <c r="N17" s="36"/>
      <c r="O17" s="35"/>
      <c r="P17" s="36"/>
      <c r="Q17" s="38"/>
      <c r="R17" s="29"/>
    </row>
    <row r="18" spans="1:18" ht="26.25" customHeight="1">
      <c r="A18" s="15">
        <v>5</v>
      </c>
      <c r="B18" s="12">
        <v>1</v>
      </c>
      <c r="C18" s="13" t="s">
        <v>77</v>
      </c>
      <c r="D18" s="1" t="s">
        <v>19</v>
      </c>
      <c r="E18" s="2" t="s">
        <v>21</v>
      </c>
      <c r="F18" s="3">
        <v>14</v>
      </c>
      <c r="G18" s="3">
        <v>615</v>
      </c>
      <c r="H18" s="3" t="s">
        <v>27</v>
      </c>
      <c r="I18" s="10">
        <v>2</v>
      </c>
      <c r="J18" s="4" t="s">
        <v>18</v>
      </c>
      <c r="K18" s="4" t="s">
        <v>78</v>
      </c>
      <c r="L18" s="4" t="s">
        <v>79</v>
      </c>
      <c r="M18" s="30" t="s">
        <v>60</v>
      </c>
      <c r="N18" s="30"/>
      <c r="O18" s="30" t="s">
        <v>45</v>
      </c>
      <c r="P18" s="30"/>
      <c r="Q18" s="20">
        <v>36</v>
      </c>
      <c r="R18" s="17" t="s">
        <v>125</v>
      </c>
    </row>
    <row r="19" spans="1:18" ht="27.75" customHeight="1">
      <c r="A19" s="9">
        <v>6</v>
      </c>
      <c r="B19" s="12">
        <v>1</v>
      </c>
      <c r="C19" s="13" t="s">
        <v>80</v>
      </c>
      <c r="D19" s="1" t="s">
        <v>14</v>
      </c>
      <c r="E19" s="2" t="s">
        <v>21</v>
      </c>
      <c r="F19" s="2">
        <v>14</v>
      </c>
      <c r="G19" s="2">
        <v>371</v>
      </c>
      <c r="H19" s="2" t="s">
        <v>27</v>
      </c>
      <c r="I19" s="11">
        <v>2</v>
      </c>
      <c r="J19" s="1" t="s">
        <v>18</v>
      </c>
      <c r="K19" s="1" t="s">
        <v>50</v>
      </c>
      <c r="L19" s="1" t="s">
        <v>29</v>
      </c>
      <c r="M19" s="30" t="s">
        <v>51</v>
      </c>
      <c r="N19" s="30"/>
      <c r="O19" s="30" t="s">
        <v>52</v>
      </c>
      <c r="P19" s="30"/>
      <c r="Q19" s="19" t="s">
        <v>130</v>
      </c>
      <c r="R19" s="17" t="s">
        <v>125</v>
      </c>
    </row>
    <row r="20" spans="1:18" ht="26.25" customHeight="1">
      <c r="A20" s="9">
        <v>7</v>
      </c>
      <c r="B20" s="12">
        <v>1</v>
      </c>
      <c r="C20" s="13" t="s">
        <v>81</v>
      </c>
      <c r="D20" s="1" t="s">
        <v>19</v>
      </c>
      <c r="E20" s="2" t="s">
        <v>21</v>
      </c>
      <c r="F20" s="2">
        <v>20</v>
      </c>
      <c r="G20" s="2">
        <v>229</v>
      </c>
      <c r="H20" s="2" t="s">
        <v>22</v>
      </c>
      <c r="I20" s="11">
        <v>2</v>
      </c>
      <c r="J20" s="1" t="s">
        <v>18</v>
      </c>
      <c r="K20" s="1" t="s">
        <v>18</v>
      </c>
      <c r="L20" s="1" t="s">
        <v>82</v>
      </c>
      <c r="M20" s="30" t="s">
        <v>40</v>
      </c>
      <c r="N20" s="30"/>
      <c r="O20" s="30" t="s">
        <v>41</v>
      </c>
      <c r="P20" s="30"/>
      <c r="Q20" s="19" t="s">
        <v>131</v>
      </c>
      <c r="R20" s="17" t="s">
        <v>125</v>
      </c>
    </row>
    <row r="21" spans="1:18" ht="21.75" customHeight="1">
      <c r="A21" s="39">
        <v>8</v>
      </c>
      <c r="B21" s="12">
        <v>1</v>
      </c>
      <c r="C21" s="13" t="s">
        <v>83</v>
      </c>
      <c r="D21" s="1" t="s">
        <v>35</v>
      </c>
      <c r="E21" s="41" t="s">
        <v>21</v>
      </c>
      <c r="F21" s="41">
        <v>20</v>
      </c>
      <c r="G21" s="41">
        <v>362</v>
      </c>
      <c r="H21" s="41" t="s">
        <v>22</v>
      </c>
      <c r="I21" s="43">
        <v>2</v>
      </c>
      <c r="J21" s="31" t="s">
        <v>18</v>
      </c>
      <c r="K21" s="31" t="s">
        <v>18</v>
      </c>
      <c r="L21" s="31" t="s">
        <v>85</v>
      </c>
      <c r="M21" s="33" t="s">
        <v>86</v>
      </c>
      <c r="N21" s="34"/>
      <c r="O21" s="33" t="s">
        <v>87</v>
      </c>
      <c r="P21" s="34"/>
      <c r="Q21" s="37">
        <v>6</v>
      </c>
      <c r="R21" s="52" t="s">
        <v>125</v>
      </c>
    </row>
    <row r="22" spans="1:18" ht="21.75" customHeight="1">
      <c r="A22" s="40"/>
      <c r="B22" s="12">
        <v>2</v>
      </c>
      <c r="C22" s="13" t="s">
        <v>84</v>
      </c>
      <c r="D22" s="1" t="s">
        <v>35</v>
      </c>
      <c r="E22" s="42"/>
      <c r="F22" s="42"/>
      <c r="G22" s="42"/>
      <c r="H22" s="42"/>
      <c r="I22" s="44"/>
      <c r="J22" s="32"/>
      <c r="K22" s="32"/>
      <c r="L22" s="32"/>
      <c r="M22" s="35"/>
      <c r="N22" s="36"/>
      <c r="O22" s="35"/>
      <c r="P22" s="36"/>
      <c r="Q22" s="38"/>
      <c r="R22" s="29"/>
    </row>
    <row r="23" spans="1:18" ht="21.75" customHeight="1">
      <c r="A23" s="9">
        <v>9</v>
      </c>
      <c r="B23" s="12">
        <v>1</v>
      </c>
      <c r="C23" s="13" t="s">
        <v>88</v>
      </c>
      <c r="D23" s="1" t="s">
        <v>19</v>
      </c>
      <c r="E23" s="2" t="s">
        <v>34</v>
      </c>
      <c r="F23" s="2">
        <v>3</v>
      </c>
      <c r="G23" s="2">
        <v>237</v>
      </c>
      <c r="H23" s="2" t="s">
        <v>22</v>
      </c>
      <c r="I23" s="11">
        <v>1</v>
      </c>
      <c r="J23" s="1" t="s">
        <v>18</v>
      </c>
      <c r="K23" s="1" t="s">
        <v>61</v>
      </c>
      <c r="L23" s="1" t="s">
        <v>57</v>
      </c>
      <c r="M23" s="30" t="s">
        <v>62</v>
      </c>
      <c r="N23" s="30"/>
      <c r="O23" s="30" t="s">
        <v>63</v>
      </c>
      <c r="P23" s="30"/>
      <c r="Q23" s="19" t="s">
        <v>132</v>
      </c>
      <c r="R23" s="18" t="s">
        <v>126</v>
      </c>
    </row>
    <row r="24" spans="1:18" ht="21.75" customHeight="1">
      <c r="A24" s="39">
        <v>10</v>
      </c>
      <c r="B24" s="12">
        <v>1</v>
      </c>
      <c r="C24" s="13" t="s">
        <v>89</v>
      </c>
      <c r="D24" s="1" t="s">
        <v>35</v>
      </c>
      <c r="E24" s="41" t="s">
        <v>34</v>
      </c>
      <c r="F24" s="41">
        <v>3</v>
      </c>
      <c r="G24" s="41">
        <v>225</v>
      </c>
      <c r="H24" s="41" t="s">
        <v>22</v>
      </c>
      <c r="I24" s="43">
        <v>1</v>
      </c>
      <c r="J24" s="31" t="s">
        <v>18</v>
      </c>
      <c r="K24" s="31" t="s">
        <v>28</v>
      </c>
      <c r="L24" s="31" t="s">
        <v>36</v>
      </c>
      <c r="M24" s="33" t="s">
        <v>38</v>
      </c>
      <c r="N24" s="34"/>
      <c r="O24" s="33" t="s">
        <v>37</v>
      </c>
      <c r="P24" s="34"/>
      <c r="Q24" s="37">
        <v>3</v>
      </c>
      <c r="R24" s="29" t="s">
        <v>126</v>
      </c>
    </row>
    <row r="25" spans="1:18" ht="21.75" customHeight="1">
      <c r="A25" s="40"/>
      <c r="B25" s="12">
        <v>2</v>
      </c>
      <c r="C25" s="13" t="s">
        <v>90</v>
      </c>
      <c r="D25" s="1" t="s">
        <v>35</v>
      </c>
      <c r="E25" s="42"/>
      <c r="F25" s="42"/>
      <c r="G25" s="42"/>
      <c r="H25" s="42"/>
      <c r="I25" s="44"/>
      <c r="J25" s="32"/>
      <c r="K25" s="32"/>
      <c r="L25" s="32"/>
      <c r="M25" s="35"/>
      <c r="N25" s="36"/>
      <c r="O25" s="35"/>
      <c r="P25" s="36"/>
      <c r="Q25" s="38"/>
      <c r="R25" s="29"/>
    </row>
    <row r="26" spans="1:18" ht="21.75" customHeight="1">
      <c r="A26" s="9">
        <v>11</v>
      </c>
      <c r="B26" s="12">
        <v>1</v>
      </c>
      <c r="C26" s="13" t="s">
        <v>91</v>
      </c>
      <c r="D26" s="1" t="s">
        <v>19</v>
      </c>
      <c r="E26" s="2" t="s">
        <v>34</v>
      </c>
      <c r="F26" s="2">
        <v>3</v>
      </c>
      <c r="G26" s="2">
        <v>238</v>
      </c>
      <c r="H26" s="2" t="s">
        <v>27</v>
      </c>
      <c r="I26" s="11">
        <v>2</v>
      </c>
      <c r="J26" s="1" t="s">
        <v>18</v>
      </c>
      <c r="K26" s="1" t="s">
        <v>30</v>
      </c>
      <c r="L26" s="1" t="s">
        <v>32</v>
      </c>
      <c r="M26" s="30" t="s">
        <v>60</v>
      </c>
      <c r="N26" s="30"/>
      <c r="O26" s="30" t="s">
        <v>60</v>
      </c>
      <c r="P26" s="30"/>
      <c r="Q26" s="16" t="s">
        <v>127</v>
      </c>
      <c r="R26" s="18" t="s">
        <v>126</v>
      </c>
    </row>
    <row r="27" spans="1:18" ht="20.25">
      <c r="A27" s="39">
        <v>12</v>
      </c>
      <c r="B27" s="12">
        <v>1</v>
      </c>
      <c r="C27" s="13" t="s">
        <v>92</v>
      </c>
      <c r="D27" s="1" t="s">
        <v>95</v>
      </c>
      <c r="E27" s="41" t="s">
        <v>34</v>
      </c>
      <c r="F27" s="41">
        <v>3</v>
      </c>
      <c r="G27" s="41">
        <v>239</v>
      </c>
      <c r="H27" s="41" t="s">
        <v>22</v>
      </c>
      <c r="I27" s="43">
        <v>1</v>
      </c>
      <c r="J27" s="31" t="s">
        <v>18</v>
      </c>
      <c r="K27" s="31" t="s">
        <v>20</v>
      </c>
      <c r="L27" s="31" t="s">
        <v>56</v>
      </c>
      <c r="M27" s="33" t="s">
        <v>55</v>
      </c>
      <c r="N27" s="34"/>
      <c r="O27" s="33" t="s">
        <v>59</v>
      </c>
      <c r="P27" s="34"/>
      <c r="Q27" s="37">
        <v>124</v>
      </c>
      <c r="R27" s="29" t="s">
        <v>126</v>
      </c>
    </row>
    <row r="28" spans="1:18" ht="21.75" customHeight="1">
      <c r="A28" s="49"/>
      <c r="B28" s="12">
        <v>2</v>
      </c>
      <c r="C28" s="13" t="s">
        <v>93</v>
      </c>
      <c r="D28" s="1" t="s">
        <v>96</v>
      </c>
      <c r="E28" s="50"/>
      <c r="F28" s="50"/>
      <c r="G28" s="50"/>
      <c r="H28" s="50"/>
      <c r="I28" s="51"/>
      <c r="J28" s="45"/>
      <c r="K28" s="45"/>
      <c r="L28" s="45"/>
      <c r="M28" s="46"/>
      <c r="N28" s="47"/>
      <c r="O28" s="46"/>
      <c r="P28" s="47"/>
      <c r="Q28" s="48"/>
      <c r="R28" s="29"/>
    </row>
    <row r="29" spans="1:18" ht="21.75" customHeight="1">
      <c r="A29" s="49"/>
      <c r="B29" s="12">
        <v>3</v>
      </c>
      <c r="C29" s="13" t="s">
        <v>94</v>
      </c>
      <c r="D29" s="1" t="s">
        <v>96</v>
      </c>
      <c r="E29" s="50"/>
      <c r="F29" s="50"/>
      <c r="G29" s="50"/>
      <c r="H29" s="50"/>
      <c r="I29" s="51"/>
      <c r="J29" s="45"/>
      <c r="K29" s="45"/>
      <c r="L29" s="45"/>
      <c r="M29" s="46"/>
      <c r="N29" s="47"/>
      <c r="O29" s="46"/>
      <c r="P29" s="47"/>
      <c r="Q29" s="48"/>
      <c r="R29" s="29"/>
    </row>
    <row r="30" spans="1:18" ht="20.25">
      <c r="A30" s="49"/>
      <c r="B30" s="12">
        <v>4</v>
      </c>
      <c r="C30" s="13" t="s">
        <v>97</v>
      </c>
      <c r="D30" s="1" t="s">
        <v>98</v>
      </c>
      <c r="E30" s="50"/>
      <c r="F30" s="50"/>
      <c r="G30" s="50"/>
      <c r="H30" s="50"/>
      <c r="I30" s="51"/>
      <c r="J30" s="45"/>
      <c r="K30" s="45"/>
      <c r="L30" s="45"/>
      <c r="M30" s="46"/>
      <c r="N30" s="47"/>
      <c r="O30" s="46"/>
      <c r="P30" s="47"/>
      <c r="Q30" s="48"/>
      <c r="R30" s="29"/>
    </row>
    <row r="31" spans="1:18" ht="21.75" customHeight="1">
      <c r="A31" s="49"/>
      <c r="B31" s="12">
        <v>5</v>
      </c>
      <c r="C31" s="13" t="s">
        <v>99</v>
      </c>
      <c r="D31" s="1" t="s">
        <v>96</v>
      </c>
      <c r="E31" s="50"/>
      <c r="F31" s="50"/>
      <c r="G31" s="50"/>
      <c r="H31" s="50"/>
      <c r="I31" s="51"/>
      <c r="J31" s="45"/>
      <c r="K31" s="45"/>
      <c r="L31" s="45"/>
      <c r="M31" s="46"/>
      <c r="N31" s="47"/>
      <c r="O31" s="46"/>
      <c r="P31" s="47"/>
      <c r="Q31" s="48"/>
      <c r="R31" s="29"/>
    </row>
    <row r="32" spans="1:18" ht="21.75" customHeight="1">
      <c r="A32" s="49"/>
      <c r="B32" s="12">
        <v>6</v>
      </c>
      <c r="C32" s="13" t="s">
        <v>101</v>
      </c>
      <c r="D32" s="1" t="s">
        <v>100</v>
      </c>
      <c r="E32" s="50"/>
      <c r="F32" s="50"/>
      <c r="G32" s="50"/>
      <c r="H32" s="50"/>
      <c r="I32" s="51"/>
      <c r="J32" s="45"/>
      <c r="K32" s="45"/>
      <c r="L32" s="45"/>
      <c r="M32" s="46"/>
      <c r="N32" s="47"/>
      <c r="O32" s="46"/>
      <c r="P32" s="47"/>
      <c r="Q32" s="48"/>
      <c r="R32" s="29"/>
    </row>
    <row r="33" spans="1:18" ht="21.75" customHeight="1">
      <c r="A33" s="49"/>
      <c r="B33" s="12">
        <v>7</v>
      </c>
      <c r="C33" s="13" t="s">
        <v>102</v>
      </c>
      <c r="D33" s="1" t="s">
        <v>100</v>
      </c>
      <c r="E33" s="50"/>
      <c r="F33" s="50"/>
      <c r="G33" s="50"/>
      <c r="H33" s="50"/>
      <c r="I33" s="51"/>
      <c r="J33" s="45"/>
      <c r="K33" s="45"/>
      <c r="L33" s="45"/>
      <c r="M33" s="46"/>
      <c r="N33" s="47"/>
      <c r="O33" s="46"/>
      <c r="P33" s="47"/>
      <c r="Q33" s="38"/>
      <c r="R33" s="29"/>
    </row>
    <row r="34" spans="1:18" ht="21.75" customHeight="1">
      <c r="A34" s="39">
        <v>13</v>
      </c>
      <c r="B34" s="12">
        <v>1</v>
      </c>
      <c r="C34" s="13" t="s">
        <v>103</v>
      </c>
      <c r="D34" s="1" t="s">
        <v>39</v>
      </c>
      <c r="E34" s="41" t="s">
        <v>34</v>
      </c>
      <c r="F34" s="41">
        <v>3</v>
      </c>
      <c r="G34" s="41">
        <v>308</v>
      </c>
      <c r="H34" s="41" t="s">
        <v>22</v>
      </c>
      <c r="I34" s="43">
        <v>1</v>
      </c>
      <c r="J34" s="31" t="s">
        <v>18</v>
      </c>
      <c r="K34" s="31" t="s">
        <v>107</v>
      </c>
      <c r="L34" s="31" t="s">
        <v>57</v>
      </c>
      <c r="M34" s="33" t="s">
        <v>108</v>
      </c>
      <c r="N34" s="34"/>
      <c r="O34" s="33" t="s">
        <v>109</v>
      </c>
      <c r="P34" s="34"/>
      <c r="Q34" s="37">
        <v>64</v>
      </c>
      <c r="R34" s="29" t="s">
        <v>126</v>
      </c>
    </row>
    <row r="35" spans="1:18" ht="21.75" customHeight="1">
      <c r="A35" s="49"/>
      <c r="B35" s="12">
        <v>2</v>
      </c>
      <c r="C35" s="13" t="s">
        <v>104</v>
      </c>
      <c r="D35" s="1" t="s">
        <v>42</v>
      </c>
      <c r="E35" s="50"/>
      <c r="F35" s="50"/>
      <c r="G35" s="50"/>
      <c r="H35" s="50"/>
      <c r="I35" s="51"/>
      <c r="J35" s="45"/>
      <c r="K35" s="45"/>
      <c r="L35" s="45"/>
      <c r="M35" s="46"/>
      <c r="N35" s="47"/>
      <c r="O35" s="46"/>
      <c r="P35" s="47"/>
      <c r="Q35" s="48"/>
      <c r="R35" s="29"/>
    </row>
    <row r="36" spans="1:18" ht="21.75" customHeight="1">
      <c r="A36" s="40"/>
      <c r="B36" s="12">
        <v>3</v>
      </c>
      <c r="C36" s="13" t="s">
        <v>105</v>
      </c>
      <c r="D36" s="1" t="s">
        <v>106</v>
      </c>
      <c r="E36" s="42"/>
      <c r="F36" s="42"/>
      <c r="G36" s="42"/>
      <c r="H36" s="42"/>
      <c r="I36" s="44"/>
      <c r="J36" s="32"/>
      <c r="K36" s="32"/>
      <c r="L36" s="32"/>
      <c r="M36" s="35"/>
      <c r="N36" s="36"/>
      <c r="O36" s="35"/>
      <c r="P36" s="36"/>
      <c r="Q36" s="38"/>
      <c r="R36" s="29"/>
    </row>
    <row r="37" spans="1:18" ht="21.75" customHeight="1">
      <c r="A37" s="39">
        <v>14</v>
      </c>
      <c r="B37" s="12">
        <v>1</v>
      </c>
      <c r="C37" s="13" t="s">
        <v>103</v>
      </c>
      <c r="D37" s="1" t="s">
        <v>39</v>
      </c>
      <c r="E37" s="41" t="s">
        <v>34</v>
      </c>
      <c r="F37" s="41">
        <v>3</v>
      </c>
      <c r="G37" s="41">
        <v>309</v>
      </c>
      <c r="H37" s="41" t="s">
        <v>27</v>
      </c>
      <c r="I37" s="43">
        <v>1</v>
      </c>
      <c r="J37" s="31" t="s">
        <v>18</v>
      </c>
      <c r="K37" s="31" t="s">
        <v>53</v>
      </c>
      <c r="L37" s="31" t="s">
        <v>56</v>
      </c>
      <c r="M37" s="33" t="s">
        <v>23</v>
      </c>
      <c r="N37" s="34"/>
      <c r="O37" s="33" t="s">
        <v>33</v>
      </c>
      <c r="P37" s="34"/>
      <c r="Q37" s="37">
        <v>7</v>
      </c>
      <c r="R37" s="29" t="s">
        <v>126</v>
      </c>
    </row>
    <row r="38" spans="1:18" ht="21.75" customHeight="1">
      <c r="A38" s="49"/>
      <c r="B38" s="12">
        <v>2</v>
      </c>
      <c r="C38" s="13" t="s">
        <v>104</v>
      </c>
      <c r="D38" s="1" t="s">
        <v>42</v>
      </c>
      <c r="E38" s="50"/>
      <c r="F38" s="50"/>
      <c r="G38" s="50"/>
      <c r="H38" s="50"/>
      <c r="I38" s="51"/>
      <c r="J38" s="45"/>
      <c r="K38" s="45"/>
      <c r="L38" s="45"/>
      <c r="M38" s="46"/>
      <c r="N38" s="47"/>
      <c r="O38" s="46"/>
      <c r="P38" s="47"/>
      <c r="Q38" s="48"/>
      <c r="R38" s="29"/>
    </row>
    <row r="39" spans="1:18" ht="21.75" customHeight="1">
      <c r="A39" s="40"/>
      <c r="B39" s="12">
        <v>3</v>
      </c>
      <c r="C39" s="13" t="s">
        <v>105</v>
      </c>
      <c r="D39" s="1" t="s">
        <v>106</v>
      </c>
      <c r="E39" s="42"/>
      <c r="F39" s="42"/>
      <c r="G39" s="42"/>
      <c r="H39" s="42"/>
      <c r="I39" s="44"/>
      <c r="J39" s="32"/>
      <c r="K39" s="32"/>
      <c r="L39" s="32"/>
      <c r="M39" s="35"/>
      <c r="N39" s="36"/>
      <c r="O39" s="35"/>
      <c r="P39" s="36"/>
      <c r="Q39" s="38"/>
      <c r="R39" s="29"/>
    </row>
    <row r="40" spans="1:18" ht="21.75" customHeight="1">
      <c r="A40" s="9">
        <v>15</v>
      </c>
      <c r="B40" s="12">
        <v>1</v>
      </c>
      <c r="C40" s="13" t="s">
        <v>110</v>
      </c>
      <c r="D40" s="1" t="s">
        <v>111</v>
      </c>
      <c r="E40" s="2" t="s">
        <v>34</v>
      </c>
      <c r="F40" s="2">
        <v>3</v>
      </c>
      <c r="G40" s="2">
        <v>314</v>
      </c>
      <c r="H40" s="2" t="s">
        <v>27</v>
      </c>
      <c r="I40" s="11">
        <v>2</v>
      </c>
      <c r="J40" s="1" t="s">
        <v>18</v>
      </c>
      <c r="K40" s="1" t="s">
        <v>112</v>
      </c>
      <c r="L40" s="1" t="s">
        <v>32</v>
      </c>
      <c r="M40" s="30" t="s">
        <v>113</v>
      </c>
      <c r="N40" s="30"/>
      <c r="O40" s="30" t="s">
        <v>113</v>
      </c>
      <c r="P40" s="30"/>
      <c r="Q40" s="16" t="s">
        <v>128</v>
      </c>
      <c r="R40" s="18" t="s">
        <v>126</v>
      </c>
    </row>
    <row r="41" spans="1:18" ht="21.75" customHeight="1">
      <c r="A41" s="39">
        <v>16</v>
      </c>
      <c r="B41" s="12">
        <v>1</v>
      </c>
      <c r="C41" s="13" t="s">
        <v>114</v>
      </c>
      <c r="D41" s="1" t="s">
        <v>35</v>
      </c>
      <c r="E41" s="41" t="s">
        <v>34</v>
      </c>
      <c r="F41" s="41">
        <v>3</v>
      </c>
      <c r="G41" s="41">
        <v>316</v>
      </c>
      <c r="H41" s="41" t="s">
        <v>27</v>
      </c>
      <c r="I41" s="43">
        <v>2</v>
      </c>
      <c r="J41" s="31" t="s">
        <v>18</v>
      </c>
      <c r="K41" s="31" t="s">
        <v>75</v>
      </c>
      <c r="L41" s="31" t="s">
        <v>29</v>
      </c>
      <c r="M41" s="33" t="s">
        <v>116</v>
      </c>
      <c r="N41" s="34"/>
      <c r="O41" s="33" t="s">
        <v>116</v>
      </c>
      <c r="P41" s="34"/>
      <c r="Q41" s="37">
        <v>81</v>
      </c>
      <c r="R41" s="29" t="s">
        <v>126</v>
      </c>
    </row>
    <row r="42" spans="1:18" ht="21.75" customHeight="1">
      <c r="A42" s="40"/>
      <c r="B42" s="12">
        <v>2</v>
      </c>
      <c r="C42" s="13" t="s">
        <v>115</v>
      </c>
      <c r="D42" s="1" t="s">
        <v>35</v>
      </c>
      <c r="E42" s="42"/>
      <c r="F42" s="42"/>
      <c r="G42" s="42"/>
      <c r="H42" s="42"/>
      <c r="I42" s="44"/>
      <c r="J42" s="32"/>
      <c r="K42" s="32"/>
      <c r="L42" s="32"/>
      <c r="M42" s="35"/>
      <c r="N42" s="36"/>
      <c r="O42" s="35"/>
      <c r="P42" s="36"/>
      <c r="Q42" s="38"/>
      <c r="R42" s="29"/>
    </row>
    <row r="43" spans="1:18" ht="21.75" customHeight="1">
      <c r="A43" s="9">
        <v>17</v>
      </c>
      <c r="B43" s="12">
        <v>1</v>
      </c>
      <c r="C43" s="13" t="s">
        <v>117</v>
      </c>
      <c r="D43" s="1" t="s">
        <v>19</v>
      </c>
      <c r="E43" s="2" t="s">
        <v>34</v>
      </c>
      <c r="F43" s="2">
        <v>3</v>
      </c>
      <c r="G43" s="2">
        <v>320</v>
      </c>
      <c r="H43" s="2" t="s">
        <v>22</v>
      </c>
      <c r="I43" s="11">
        <v>1</v>
      </c>
      <c r="J43" s="1" t="s">
        <v>18</v>
      </c>
      <c r="K43" s="1" t="s">
        <v>118</v>
      </c>
      <c r="L43" s="1" t="s">
        <v>15</v>
      </c>
      <c r="M43" s="30" t="s">
        <v>119</v>
      </c>
      <c r="N43" s="30"/>
      <c r="O43" s="30" t="s">
        <v>120</v>
      </c>
      <c r="P43" s="30"/>
      <c r="Q43" s="16" t="s">
        <v>133</v>
      </c>
      <c r="R43" s="18" t="s">
        <v>126</v>
      </c>
    </row>
    <row r="44" spans="1:18" ht="21.75" customHeight="1">
      <c r="A44" s="14">
        <v>18</v>
      </c>
      <c r="B44" s="12">
        <v>1</v>
      </c>
      <c r="C44" s="13" t="s">
        <v>121</v>
      </c>
      <c r="D44" s="1" t="s">
        <v>14</v>
      </c>
      <c r="E44" s="2" t="s">
        <v>34</v>
      </c>
      <c r="F44" s="2">
        <v>3</v>
      </c>
      <c r="G44" s="2">
        <v>717</v>
      </c>
      <c r="H44" s="2" t="s">
        <v>22</v>
      </c>
      <c r="I44" s="11">
        <v>1</v>
      </c>
      <c r="J44" s="1" t="s">
        <v>18</v>
      </c>
      <c r="K44" s="1" t="s">
        <v>78</v>
      </c>
      <c r="L44" s="1" t="s">
        <v>122</v>
      </c>
      <c r="M44" s="30" t="s">
        <v>113</v>
      </c>
      <c r="N44" s="30"/>
      <c r="O44" s="30" t="s">
        <v>123</v>
      </c>
      <c r="P44" s="30"/>
      <c r="Q44" s="19" t="s">
        <v>134</v>
      </c>
      <c r="R44" s="18" t="s">
        <v>126</v>
      </c>
    </row>
    <row r="46" spans="1:4" ht="12">
      <c r="A46" s="8"/>
      <c r="B46" s="28"/>
      <c r="C46" s="28"/>
      <c r="D46" s="28"/>
    </row>
    <row r="47" spans="1:4" ht="12">
      <c r="A47" s="8"/>
      <c r="B47" s="28"/>
      <c r="C47" s="28"/>
      <c r="D47" s="28"/>
    </row>
  </sheetData>
  <sheetProtection/>
  <mergeCells count="166">
    <mergeCell ref="A1:R2"/>
    <mergeCell ref="A4:A6"/>
    <mergeCell ref="B4:B6"/>
    <mergeCell ref="C4:C6"/>
    <mergeCell ref="D4:P4"/>
    <mergeCell ref="Q4:Q6"/>
    <mergeCell ref="R4:R6"/>
    <mergeCell ref="D5:D6"/>
    <mergeCell ref="E5:E6"/>
    <mergeCell ref="F5:F6"/>
    <mergeCell ref="G5:G6"/>
    <mergeCell ref="H5:H6"/>
    <mergeCell ref="I5:I6"/>
    <mergeCell ref="J5:L5"/>
    <mergeCell ref="M5:N5"/>
    <mergeCell ref="O5:P5"/>
    <mergeCell ref="M6:N6"/>
    <mergeCell ref="O6:P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N8"/>
    <mergeCell ref="O7:P8"/>
    <mergeCell ref="Q7:Q8"/>
    <mergeCell ref="R7:R8"/>
    <mergeCell ref="A9:A11"/>
    <mergeCell ref="E9:E11"/>
    <mergeCell ref="F9:F11"/>
    <mergeCell ref="G9:G11"/>
    <mergeCell ref="H9:H11"/>
    <mergeCell ref="I9:I11"/>
    <mergeCell ref="J9:J11"/>
    <mergeCell ref="K9:K11"/>
    <mergeCell ref="L9:L11"/>
    <mergeCell ref="M9:N11"/>
    <mergeCell ref="O9:P11"/>
    <mergeCell ref="Q9:Q11"/>
    <mergeCell ref="R9:R11"/>
    <mergeCell ref="A12:A15"/>
    <mergeCell ref="E12:E15"/>
    <mergeCell ref="F12:F15"/>
    <mergeCell ref="G12:G15"/>
    <mergeCell ref="H12:H15"/>
    <mergeCell ref="I12:I15"/>
    <mergeCell ref="J12:J15"/>
    <mergeCell ref="K12:K15"/>
    <mergeCell ref="L12:L15"/>
    <mergeCell ref="M12:N15"/>
    <mergeCell ref="O12:P15"/>
    <mergeCell ref="Q12:Q15"/>
    <mergeCell ref="R12:R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6:N17"/>
    <mergeCell ref="O16:P17"/>
    <mergeCell ref="Q16:Q17"/>
    <mergeCell ref="R16:R17"/>
    <mergeCell ref="M18:N18"/>
    <mergeCell ref="O18:P18"/>
    <mergeCell ref="M19:N19"/>
    <mergeCell ref="O19:P19"/>
    <mergeCell ref="M20:N20"/>
    <mergeCell ref="O20:P20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M21:N22"/>
    <mergeCell ref="O21:P22"/>
    <mergeCell ref="Q21:Q22"/>
    <mergeCell ref="R21:R22"/>
    <mergeCell ref="M23:N23"/>
    <mergeCell ref="O23:P23"/>
    <mergeCell ref="A24:A25"/>
    <mergeCell ref="E24:E25"/>
    <mergeCell ref="F24:F25"/>
    <mergeCell ref="G24:G25"/>
    <mergeCell ref="H24:H25"/>
    <mergeCell ref="I24:I25"/>
    <mergeCell ref="J24:J25"/>
    <mergeCell ref="K24:K25"/>
    <mergeCell ref="L24:L25"/>
    <mergeCell ref="M24:N25"/>
    <mergeCell ref="O24:P25"/>
    <mergeCell ref="Q24:Q25"/>
    <mergeCell ref="R24:R25"/>
    <mergeCell ref="M26:N26"/>
    <mergeCell ref="O26:P26"/>
    <mergeCell ref="A27:A33"/>
    <mergeCell ref="E27:E33"/>
    <mergeCell ref="F27:F33"/>
    <mergeCell ref="G27:G33"/>
    <mergeCell ref="H27:H33"/>
    <mergeCell ref="I27:I33"/>
    <mergeCell ref="J27:J33"/>
    <mergeCell ref="K27:K33"/>
    <mergeCell ref="L27:L33"/>
    <mergeCell ref="M27:N33"/>
    <mergeCell ref="O27:P33"/>
    <mergeCell ref="Q27:Q33"/>
    <mergeCell ref="R27:R33"/>
    <mergeCell ref="A34:A36"/>
    <mergeCell ref="E34:E36"/>
    <mergeCell ref="F34:F36"/>
    <mergeCell ref="G34:G36"/>
    <mergeCell ref="H34:H36"/>
    <mergeCell ref="I34:I36"/>
    <mergeCell ref="J34:J36"/>
    <mergeCell ref="K34:K36"/>
    <mergeCell ref="L34:L36"/>
    <mergeCell ref="M34:N36"/>
    <mergeCell ref="O34:P36"/>
    <mergeCell ref="Q34:Q36"/>
    <mergeCell ref="R34:R36"/>
    <mergeCell ref="A37:A39"/>
    <mergeCell ref="E37:E39"/>
    <mergeCell ref="F37:F39"/>
    <mergeCell ref="G37:G39"/>
    <mergeCell ref="H37:H39"/>
    <mergeCell ref="I37:I39"/>
    <mergeCell ref="J37:J39"/>
    <mergeCell ref="K37:K39"/>
    <mergeCell ref="L37:L39"/>
    <mergeCell ref="M37:N39"/>
    <mergeCell ref="O37:P39"/>
    <mergeCell ref="Q37:Q39"/>
    <mergeCell ref="R37:R39"/>
    <mergeCell ref="M40:N40"/>
    <mergeCell ref="O40:P40"/>
    <mergeCell ref="M41:N42"/>
    <mergeCell ref="O41:P42"/>
    <mergeCell ref="Q41:Q42"/>
    <mergeCell ref="A41:A42"/>
    <mergeCell ref="E41:E42"/>
    <mergeCell ref="F41:F42"/>
    <mergeCell ref="G41:G42"/>
    <mergeCell ref="H41:H42"/>
    <mergeCell ref="I41:I42"/>
    <mergeCell ref="B47:D47"/>
    <mergeCell ref="R41:R42"/>
    <mergeCell ref="M43:N43"/>
    <mergeCell ref="O43:P43"/>
    <mergeCell ref="M44:N44"/>
    <mergeCell ref="O44:P44"/>
    <mergeCell ref="B46:D46"/>
    <mergeCell ref="J41:J42"/>
    <mergeCell ref="K41:K42"/>
    <mergeCell ref="L41:L42"/>
  </mergeCells>
  <printOptions horizontalCentered="1"/>
  <pageMargins left="0.15748031496062992" right="0.15748031496062992" top="0.984251968503937" bottom="0.984251968503937" header="0.5118110236220472" footer="0.5118110236220472"/>
  <pageSetup fitToHeight="21" horizontalDpi="600" verticalDpi="600" orientation="landscape" paperSize="9" scale="50" r:id="rId1"/>
  <headerFooter alignWithMargins="0">
    <oddHeader>&amp;LIMPIANTO IDROELETTRICO DI ROSAZZA&amp;CPiano Particellare&amp;RElenco aree da sottoporre a servitù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2:R43"/>
  <sheetViews>
    <sheetView tabSelected="1" zoomScale="80" zoomScaleNormal="80" zoomScaleSheetLayoutView="90" zoomScalePageLayoutView="0" workbookViewId="0" topLeftCell="D1">
      <selection activeCell="H16" sqref="H16"/>
    </sheetView>
  </sheetViews>
  <sheetFormatPr defaultColWidth="9.140625" defaultRowHeight="12.75"/>
  <cols>
    <col min="1" max="1" width="18.28125" style="5" customWidth="1"/>
    <col min="2" max="2" width="6.28125" style="5" customWidth="1"/>
    <col min="3" max="3" width="7.28125" style="5" bestFit="1" customWidth="1"/>
    <col min="4" max="4" width="9.00390625" style="5" bestFit="1" customWidth="1"/>
    <col min="5" max="5" width="52.7109375" style="5" bestFit="1" customWidth="1"/>
    <col min="6" max="6" width="18.421875" style="5" customWidth="1"/>
    <col min="7" max="7" width="13.00390625" style="5" customWidth="1"/>
    <col min="8" max="8" width="22.7109375" style="5" bestFit="1" customWidth="1"/>
    <col min="9" max="10" width="20.28125" style="5" customWidth="1"/>
    <col min="11" max="11" width="19.421875" style="5" customWidth="1"/>
    <col min="12" max="12" width="19.28125" style="5" customWidth="1"/>
    <col min="13" max="13" width="23.00390625" style="5" bestFit="1" customWidth="1"/>
    <col min="14" max="14" width="26.7109375" style="5" bestFit="1" customWidth="1"/>
    <col min="15" max="16384" width="9.140625" style="5" customWidth="1"/>
  </cols>
  <sheetData>
    <row r="2" spans="1:18" ht="21" customHeight="1" thickBot="1">
      <c r="A2" s="55" t="s">
        <v>13</v>
      </c>
      <c r="B2" s="115" t="s">
        <v>137</v>
      </c>
      <c r="C2" s="53" t="s">
        <v>136</v>
      </c>
      <c r="D2" s="89" t="s">
        <v>190</v>
      </c>
      <c r="E2" s="53" t="s">
        <v>1</v>
      </c>
      <c r="F2" s="90" t="s">
        <v>0</v>
      </c>
      <c r="G2" s="91"/>
      <c r="H2" s="91"/>
      <c r="I2" s="92" t="s">
        <v>145</v>
      </c>
      <c r="J2" s="93"/>
      <c r="K2" s="92" t="s">
        <v>146</v>
      </c>
      <c r="L2" s="94"/>
      <c r="M2" s="95" t="s">
        <v>150</v>
      </c>
      <c r="N2" s="96"/>
      <c r="Q2" s="108" t="s">
        <v>152</v>
      </c>
      <c r="R2" s="109"/>
    </row>
    <row r="3" spans="1:18" ht="12.75" customHeight="1">
      <c r="A3" s="118"/>
      <c r="B3" s="116"/>
      <c r="C3" s="72"/>
      <c r="D3" s="69"/>
      <c r="E3" s="72"/>
      <c r="F3" s="53" t="s">
        <v>187</v>
      </c>
      <c r="G3" s="55" t="s">
        <v>2</v>
      </c>
      <c r="H3" s="53" t="s">
        <v>186</v>
      </c>
      <c r="I3" s="76" t="s">
        <v>141</v>
      </c>
      <c r="J3" s="76" t="s">
        <v>142</v>
      </c>
      <c r="K3" s="76" t="s">
        <v>147</v>
      </c>
      <c r="L3" s="76" t="s">
        <v>142</v>
      </c>
      <c r="M3" s="77" t="s">
        <v>148</v>
      </c>
      <c r="N3" s="77" t="s">
        <v>149</v>
      </c>
      <c r="Q3" s="106">
        <v>0.35</v>
      </c>
      <c r="R3" s="107" t="s">
        <v>151</v>
      </c>
    </row>
    <row r="4" spans="1:14" ht="17.25" customHeight="1">
      <c r="A4" s="56"/>
      <c r="B4" s="117"/>
      <c r="C4" s="54"/>
      <c r="D4" s="70"/>
      <c r="E4" s="54"/>
      <c r="F4" s="54"/>
      <c r="G4" s="56"/>
      <c r="H4" s="54"/>
      <c r="I4" s="78"/>
      <c r="J4" s="78"/>
      <c r="K4" s="78"/>
      <c r="L4" s="78"/>
      <c r="M4" s="78"/>
      <c r="N4" s="78"/>
    </row>
    <row r="5" spans="1:14" ht="21.75" customHeight="1">
      <c r="A5" s="41" t="s">
        <v>21</v>
      </c>
      <c r="B5" s="41">
        <v>14</v>
      </c>
      <c r="C5" s="41">
        <v>295</v>
      </c>
      <c r="D5" s="110">
        <v>1</v>
      </c>
      <c r="E5" s="13" t="s">
        <v>155</v>
      </c>
      <c r="F5" s="1" t="s">
        <v>66</v>
      </c>
      <c r="G5" s="41" t="s">
        <v>27</v>
      </c>
      <c r="H5" s="43">
        <v>180</v>
      </c>
      <c r="I5" s="43"/>
      <c r="J5" s="37">
        <v>31</v>
      </c>
      <c r="K5" s="37"/>
      <c r="L5" s="37">
        <f>22.37+13.2</f>
        <v>35.57</v>
      </c>
      <c r="M5" s="97">
        <f>(K5-I5)*$Q$3</f>
        <v>0</v>
      </c>
      <c r="N5" s="97">
        <f>IF((L5-J5)*$Q$3&gt;0,(L5-J5)*$Q$3,)</f>
        <v>1.5995</v>
      </c>
    </row>
    <row r="6" spans="1:14" ht="21.75" customHeight="1">
      <c r="A6" s="50"/>
      <c r="B6" s="50"/>
      <c r="C6" s="50"/>
      <c r="D6" s="111"/>
      <c r="E6" s="13" t="s">
        <v>156</v>
      </c>
      <c r="F6" s="1" t="s">
        <v>67</v>
      </c>
      <c r="G6" s="50"/>
      <c r="H6" s="51"/>
      <c r="I6" s="51"/>
      <c r="J6" s="48"/>
      <c r="K6" s="48"/>
      <c r="L6" s="48"/>
      <c r="M6" s="50"/>
      <c r="N6" s="50"/>
    </row>
    <row r="7" spans="1:14" ht="21.75" customHeight="1">
      <c r="A7" s="42"/>
      <c r="B7" s="42"/>
      <c r="C7" s="42"/>
      <c r="D7" s="112"/>
      <c r="E7" s="13" t="s">
        <v>157</v>
      </c>
      <c r="F7" s="1" t="s">
        <v>66</v>
      </c>
      <c r="G7" s="42"/>
      <c r="H7" s="44"/>
      <c r="I7" s="44"/>
      <c r="J7" s="38"/>
      <c r="K7" s="38"/>
      <c r="L7" s="38"/>
      <c r="M7" s="42"/>
      <c r="N7" s="42"/>
    </row>
    <row r="8" spans="1:14" ht="21.75" customHeight="1">
      <c r="A8" s="41" t="s">
        <v>21</v>
      </c>
      <c r="B8" s="41">
        <v>14</v>
      </c>
      <c r="C8" s="41">
        <v>297</v>
      </c>
      <c r="D8" s="110">
        <v>1</v>
      </c>
      <c r="E8" s="13" t="s">
        <v>158</v>
      </c>
      <c r="F8" s="1" t="s">
        <v>39</v>
      </c>
      <c r="G8" s="41" t="s">
        <v>27</v>
      </c>
      <c r="H8" s="43">
        <v>160</v>
      </c>
      <c r="I8" s="37"/>
      <c r="J8" s="37">
        <v>52</v>
      </c>
      <c r="K8" s="37"/>
      <c r="L8" s="37">
        <f>12.67+15.826</f>
        <v>28.496000000000002</v>
      </c>
      <c r="M8" s="88">
        <f>IF((K8-I8)*$Q$3&gt;0,(K8-I8)*$Q$3,)</f>
        <v>0</v>
      </c>
      <c r="N8" s="88">
        <f>IF((L8-J8)*$Q$3&gt;0,(L8-J8)*$Q$3,)</f>
        <v>0</v>
      </c>
    </row>
    <row r="9" spans="1:14" ht="21.75" customHeight="1">
      <c r="A9" s="50"/>
      <c r="B9" s="50"/>
      <c r="C9" s="50"/>
      <c r="D9" s="111"/>
      <c r="E9" s="13" t="s">
        <v>159</v>
      </c>
      <c r="F9" s="1" t="s">
        <v>39</v>
      </c>
      <c r="G9" s="50"/>
      <c r="H9" s="51"/>
      <c r="I9" s="48"/>
      <c r="J9" s="48"/>
      <c r="K9" s="48"/>
      <c r="L9" s="48"/>
      <c r="M9" s="50"/>
      <c r="N9" s="50"/>
    </row>
    <row r="10" spans="1:14" ht="21.75" customHeight="1">
      <c r="A10" s="50"/>
      <c r="B10" s="50"/>
      <c r="C10" s="50"/>
      <c r="D10" s="111"/>
      <c r="E10" s="13" t="s">
        <v>160</v>
      </c>
      <c r="F10" s="1" t="s">
        <v>39</v>
      </c>
      <c r="G10" s="50"/>
      <c r="H10" s="51"/>
      <c r="I10" s="48"/>
      <c r="J10" s="48"/>
      <c r="K10" s="48"/>
      <c r="L10" s="48"/>
      <c r="M10" s="50"/>
      <c r="N10" s="50"/>
    </row>
    <row r="11" spans="1:14" ht="21.75" customHeight="1">
      <c r="A11" s="42"/>
      <c r="B11" s="42"/>
      <c r="C11" s="42"/>
      <c r="D11" s="112"/>
      <c r="E11" s="13" t="s">
        <v>161</v>
      </c>
      <c r="F11" s="1" t="s">
        <v>39</v>
      </c>
      <c r="G11" s="42"/>
      <c r="H11" s="44"/>
      <c r="I11" s="38"/>
      <c r="J11" s="38"/>
      <c r="K11" s="38"/>
      <c r="L11" s="38"/>
      <c r="M11" s="42"/>
      <c r="N11" s="42"/>
    </row>
    <row r="12" spans="1:14" s="27" customFormat="1" ht="21.75" customHeight="1">
      <c r="A12" s="41" t="s">
        <v>21</v>
      </c>
      <c r="B12" s="41">
        <v>14</v>
      </c>
      <c r="C12" s="41">
        <v>612</v>
      </c>
      <c r="D12" s="113">
        <v>1</v>
      </c>
      <c r="E12" s="13" t="s">
        <v>162</v>
      </c>
      <c r="F12" s="1" t="s">
        <v>48</v>
      </c>
      <c r="G12" s="41" t="s">
        <v>27</v>
      </c>
      <c r="H12" s="43">
        <v>488</v>
      </c>
      <c r="I12" s="83">
        <v>82</v>
      </c>
      <c r="J12" s="37">
        <v>113</v>
      </c>
      <c r="K12" s="37"/>
      <c r="L12" s="37">
        <f>83.73+26.68</f>
        <v>110.41</v>
      </c>
      <c r="M12" s="97">
        <f>IF((K12-I12)*$Q$3&gt;0,(K12-I12)*$Q$3,)</f>
        <v>0</v>
      </c>
      <c r="N12" s="97">
        <f>IF((L12-J12)*$Q$3&gt;0,(L12-J12)*$Q$3,)</f>
        <v>0</v>
      </c>
    </row>
    <row r="13" spans="1:14" s="27" customFormat="1" ht="21.75" customHeight="1">
      <c r="A13" s="42"/>
      <c r="B13" s="42"/>
      <c r="C13" s="42"/>
      <c r="D13" s="114"/>
      <c r="E13" s="13" t="s">
        <v>163</v>
      </c>
      <c r="F13" s="1" t="s">
        <v>49</v>
      </c>
      <c r="G13" s="42"/>
      <c r="H13" s="44"/>
      <c r="I13" s="104"/>
      <c r="J13" s="48"/>
      <c r="K13" s="38"/>
      <c r="L13" s="38"/>
      <c r="M13" s="98"/>
      <c r="N13" s="98"/>
    </row>
    <row r="14" spans="1:14" s="27" customFormat="1" ht="26.25" customHeight="1">
      <c r="A14" s="2" t="s">
        <v>21</v>
      </c>
      <c r="B14" s="3">
        <v>14</v>
      </c>
      <c r="C14" s="3">
        <v>615</v>
      </c>
      <c r="D14" s="26">
        <v>1</v>
      </c>
      <c r="E14" s="13" t="s">
        <v>164</v>
      </c>
      <c r="F14" s="1" t="s">
        <v>19</v>
      </c>
      <c r="G14" s="3" t="s">
        <v>27</v>
      </c>
      <c r="H14" s="10">
        <v>198</v>
      </c>
      <c r="I14" s="85">
        <v>2</v>
      </c>
      <c r="J14" s="80">
        <v>38</v>
      </c>
      <c r="K14" s="24"/>
      <c r="L14" s="24">
        <v>36.32</v>
      </c>
      <c r="M14" s="99">
        <f>IF((K14-I14)*$Q$3&gt;0,(K14-I14)*$Q$3,)</f>
        <v>0</v>
      </c>
      <c r="N14" s="99">
        <f>IF((L14-J14)*$Q$3&gt;0,(L14-J14)*$Q$3,)</f>
        <v>0</v>
      </c>
    </row>
    <row r="15" spans="1:14" s="27" customFormat="1" ht="27.75" customHeight="1">
      <c r="A15" s="2" t="s">
        <v>21</v>
      </c>
      <c r="B15" s="2">
        <v>14</v>
      </c>
      <c r="C15" s="2">
        <v>371</v>
      </c>
      <c r="D15" s="26">
        <v>1</v>
      </c>
      <c r="E15" s="13" t="s">
        <v>165</v>
      </c>
      <c r="F15" s="1" t="s">
        <v>14</v>
      </c>
      <c r="G15" s="2" t="s">
        <v>27</v>
      </c>
      <c r="H15" s="11">
        <v>680</v>
      </c>
      <c r="I15" s="24"/>
      <c r="J15" s="24">
        <v>119</v>
      </c>
      <c r="K15" s="24"/>
      <c r="L15" s="24">
        <f>112.61+9.93</f>
        <v>122.53999999999999</v>
      </c>
      <c r="M15" s="99">
        <f aca="true" t="shared" si="0" ref="M15:N17">IF((K15-I15)*$Q$3&gt;0,(K15-I15)*$Q$3,)</f>
        <v>0</v>
      </c>
      <c r="N15" s="99">
        <f t="shared" si="0"/>
        <v>1.2389999999999972</v>
      </c>
    </row>
    <row r="16" spans="1:14" ht="26.25" customHeight="1">
      <c r="A16" s="2" t="s">
        <v>21</v>
      </c>
      <c r="B16" s="2">
        <v>20</v>
      </c>
      <c r="C16" s="2">
        <v>229</v>
      </c>
      <c r="D16" s="12">
        <v>1</v>
      </c>
      <c r="E16" s="13" t="s">
        <v>166</v>
      </c>
      <c r="F16" s="1" t="s">
        <v>19</v>
      </c>
      <c r="G16" s="2" t="s">
        <v>22</v>
      </c>
      <c r="H16" s="11">
        <v>54</v>
      </c>
      <c r="I16" s="86"/>
      <c r="J16" s="24">
        <v>49</v>
      </c>
      <c r="K16" s="24"/>
      <c r="L16" s="24">
        <f>12.94+18.18</f>
        <v>31.119999999999997</v>
      </c>
      <c r="M16" s="99">
        <f t="shared" si="0"/>
        <v>0</v>
      </c>
      <c r="N16" s="99">
        <f t="shared" si="0"/>
        <v>0</v>
      </c>
    </row>
    <row r="17" spans="1:14" s="27" customFormat="1" ht="26.25" customHeight="1">
      <c r="A17" s="2" t="s">
        <v>21</v>
      </c>
      <c r="B17" s="2">
        <v>20</v>
      </c>
      <c r="C17" s="2">
        <v>228</v>
      </c>
      <c r="D17" s="26">
        <v>1</v>
      </c>
      <c r="E17" s="13" t="s">
        <v>166</v>
      </c>
      <c r="F17" s="1" t="s">
        <v>19</v>
      </c>
      <c r="G17" s="2" t="s">
        <v>27</v>
      </c>
      <c r="H17" s="11">
        <v>390</v>
      </c>
      <c r="I17" s="85"/>
      <c r="J17" s="24">
        <v>11</v>
      </c>
      <c r="K17" s="24"/>
      <c r="L17" s="24">
        <v>25.09</v>
      </c>
      <c r="M17" s="99">
        <f t="shared" si="0"/>
        <v>0</v>
      </c>
      <c r="N17" s="99">
        <f t="shared" si="0"/>
        <v>4.9315</v>
      </c>
    </row>
    <row r="18" spans="1:14" s="27" customFormat="1" ht="21.75" customHeight="1">
      <c r="A18" s="41" t="s">
        <v>21</v>
      </c>
      <c r="B18" s="41">
        <v>20</v>
      </c>
      <c r="C18" s="41">
        <v>361</v>
      </c>
      <c r="D18" s="113">
        <v>1</v>
      </c>
      <c r="E18" s="13" t="s">
        <v>153</v>
      </c>
      <c r="F18" s="1" t="s">
        <v>35</v>
      </c>
      <c r="G18" s="41" t="s">
        <v>138</v>
      </c>
      <c r="H18" s="43">
        <v>81</v>
      </c>
      <c r="I18" s="83"/>
      <c r="J18" s="37">
        <v>32</v>
      </c>
      <c r="K18" s="37"/>
      <c r="L18" s="37">
        <f>10.25+5.95</f>
        <v>16.2</v>
      </c>
      <c r="M18" s="97">
        <f>IF((K18-I18)*$Q$3&gt;0,(K18-I18)*$Q$3,)</f>
        <v>0</v>
      </c>
      <c r="N18" s="97">
        <f>IF((L18-J18)*$Q$3&gt;0,(L18-J18)*$Q$3,)</f>
        <v>0</v>
      </c>
    </row>
    <row r="19" spans="1:14" s="27" customFormat="1" ht="21.75" customHeight="1">
      <c r="A19" s="42"/>
      <c r="B19" s="42"/>
      <c r="C19" s="42"/>
      <c r="D19" s="114"/>
      <c r="E19" s="13" t="s">
        <v>154</v>
      </c>
      <c r="F19" s="1" t="s">
        <v>35</v>
      </c>
      <c r="G19" s="42"/>
      <c r="H19" s="44"/>
      <c r="I19" s="84"/>
      <c r="J19" s="38"/>
      <c r="K19" s="38"/>
      <c r="L19" s="38"/>
      <c r="M19" s="98"/>
      <c r="N19" s="98"/>
    </row>
    <row r="20" spans="1:14" ht="21.75" customHeight="1">
      <c r="A20" s="41" t="s">
        <v>21</v>
      </c>
      <c r="B20" s="41">
        <v>20</v>
      </c>
      <c r="C20" s="41">
        <v>362</v>
      </c>
      <c r="D20" s="110">
        <v>1</v>
      </c>
      <c r="E20" s="13" t="s">
        <v>153</v>
      </c>
      <c r="F20" s="1" t="s">
        <v>35</v>
      </c>
      <c r="G20" s="41" t="s">
        <v>22</v>
      </c>
      <c r="H20" s="43">
        <v>55</v>
      </c>
      <c r="I20" s="81"/>
      <c r="J20" s="37">
        <v>9</v>
      </c>
      <c r="K20" s="37"/>
      <c r="L20" s="37">
        <f>10.25+5.95</f>
        <v>16.2</v>
      </c>
      <c r="M20" s="97">
        <f>IF((K20-I20)*$Q$3&gt;0,(K20-I20)*$Q$3,)</f>
        <v>0</v>
      </c>
      <c r="N20" s="97">
        <f>IF((L20-J20)*$Q$3&gt;0,(L20-J20)*$Q$3,)</f>
        <v>2.5199999999999996</v>
      </c>
    </row>
    <row r="21" spans="1:14" ht="21.75" customHeight="1">
      <c r="A21" s="42"/>
      <c r="B21" s="42"/>
      <c r="C21" s="42"/>
      <c r="D21" s="112"/>
      <c r="E21" s="13" t="s">
        <v>154</v>
      </c>
      <c r="F21" s="1" t="s">
        <v>35</v>
      </c>
      <c r="G21" s="42"/>
      <c r="H21" s="44"/>
      <c r="I21" s="82"/>
      <c r="J21" s="38"/>
      <c r="K21" s="38"/>
      <c r="L21" s="38"/>
      <c r="M21" s="98"/>
      <c r="N21" s="98"/>
    </row>
    <row r="22" spans="1:14" ht="21.75" customHeight="1">
      <c r="A22" s="2" t="s">
        <v>34</v>
      </c>
      <c r="B22" s="2">
        <v>3</v>
      </c>
      <c r="C22" s="2">
        <v>237</v>
      </c>
      <c r="D22" s="12">
        <v>2</v>
      </c>
      <c r="E22" s="13" t="s">
        <v>168</v>
      </c>
      <c r="F22" s="1" t="s">
        <v>19</v>
      </c>
      <c r="G22" s="2" t="s">
        <v>22</v>
      </c>
      <c r="H22" s="11">
        <v>2230</v>
      </c>
      <c r="I22" s="87"/>
      <c r="J22" s="79">
        <v>483</v>
      </c>
      <c r="K22" s="79"/>
      <c r="L22" s="79">
        <f>110.385+80.45+88.91</f>
        <v>279.745</v>
      </c>
      <c r="M22" s="101">
        <f>IF((K22-I22)*$Q$3&gt;0,(K22-I22)*$Q$3,)</f>
        <v>0</v>
      </c>
      <c r="N22" s="101">
        <f>IF((L22-J22)*$Q$3&gt;0,(L22-J22)*$Q$3,)</f>
        <v>0</v>
      </c>
    </row>
    <row r="23" spans="1:14" s="27" customFormat="1" ht="21.75" customHeight="1">
      <c r="A23" s="41" t="s">
        <v>34</v>
      </c>
      <c r="B23" s="41">
        <v>3</v>
      </c>
      <c r="C23" s="41">
        <v>227</v>
      </c>
      <c r="D23" s="113">
        <v>2</v>
      </c>
      <c r="E23" s="13" t="s">
        <v>162</v>
      </c>
      <c r="F23" s="1" t="s">
        <v>48</v>
      </c>
      <c r="G23" s="41" t="s">
        <v>27</v>
      </c>
      <c r="H23" s="43">
        <v>25</v>
      </c>
      <c r="I23" s="31"/>
      <c r="J23" s="31" t="s">
        <v>140</v>
      </c>
      <c r="K23" s="37"/>
      <c r="L23" s="37">
        <v>25</v>
      </c>
      <c r="M23" s="102">
        <f>IF((K23-I23)*$Q$3&gt;0,(K23-I23)*$Q$3,)</f>
        <v>0</v>
      </c>
      <c r="N23" s="102">
        <f>IF((L23-J23)*$Q$3&gt;0,(L23-J23)*$Q$3,)</f>
        <v>0.35</v>
      </c>
    </row>
    <row r="24" spans="1:14" s="27" customFormat="1" ht="21.75" customHeight="1">
      <c r="A24" s="42"/>
      <c r="B24" s="42"/>
      <c r="C24" s="42"/>
      <c r="D24" s="114"/>
      <c r="E24" s="13" t="s">
        <v>169</v>
      </c>
      <c r="F24" s="1" t="s">
        <v>49</v>
      </c>
      <c r="G24" s="42"/>
      <c r="H24" s="44"/>
      <c r="I24" s="32"/>
      <c r="J24" s="32"/>
      <c r="K24" s="38"/>
      <c r="L24" s="38"/>
      <c r="M24" s="98"/>
      <c r="N24" s="98"/>
    </row>
    <row r="25" spans="1:14" s="27" customFormat="1" ht="21.75" customHeight="1">
      <c r="A25" s="23" t="s">
        <v>34</v>
      </c>
      <c r="B25" s="23">
        <v>3</v>
      </c>
      <c r="C25" s="23">
        <v>226</v>
      </c>
      <c r="D25" s="26">
        <v>2</v>
      </c>
      <c r="E25" s="13" t="s">
        <v>170</v>
      </c>
      <c r="F25" s="1" t="s">
        <v>14</v>
      </c>
      <c r="G25" s="23" t="s">
        <v>27</v>
      </c>
      <c r="H25" s="22">
        <v>24</v>
      </c>
      <c r="I25" s="21"/>
      <c r="J25" s="21" t="s">
        <v>139</v>
      </c>
      <c r="K25" s="25"/>
      <c r="L25" s="25">
        <v>24</v>
      </c>
      <c r="M25" s="105">
        <f>IF((K25-I25)*$Q$3&gt;0,(K25-I25)*$Q$3,)</f>
        <v>0</v>
      </c>
      <c r="N25" s="105">
        <f>IF((L25-J25)*$Q$3&gt;0,(L25-J25)*$Q$3,)</f>
        <v>0</v>
      </c>
    </row>
    <row r="26" spans="1:14" ht="21.75" customHeight="1">
      <c r="A26" s="41" t="s">
        <v>34</v>
      </c>
      <c r="B26" s="41">
        <v>3</v>
      </c>
      <c r="C26" s="41">
        <v>225</v>
      </c>
      <c r="D26" s="110">
        <v>2</v>
      </c>
      <c r="E26" s="13" t="s">
        <v>189</v>
      </c>
      <c r="F26" s="1" t="s">
        <v>35</v>
      </c>
      <c r="G26" s="41" t="s">
        <v>22</v>
      </c>
      <c r="H26" s="43">
        <v>35</v>
      </c>
      <c r="I26" s="82"/>
      <c r="J26" s="31" t="s">
        <v>143</v>
      </c>
      <c r="K26" s="37"/>
      <c r="L26" s="37">
        <f>3.45+4.89</f>
        <v>8.34</v>
      </c>
      <c r="M26" s="102">
        <f>IF((K26-I26)*$Q$3&gt;0,(K26-I26)*$Q$3,)</f>
        <v>0</v>
      </c>
      <c r="N26" s="102">
        <f>IF((L26-J26)*$Q$3&gt;0,(L26-J26)*$Q$3,)</f>
        <v>0</v>
      </c>
    </row>
    <row r="27" spans="1:14" ht="21.75" customHeight="1">
      <c r="A27" s="42"/>
      <c r="B27" s="42"/>
      <c r="C27" s="42"/>
      <c r="D27" s="112"/>
      <c r="E27" s="13" t="s">
        <v>167</v>
      </c>
      <c r="F27" s="1" t="s">
        <v>35</v>
      </c>
      <c r="G27" s="42"/>
      <c r="H27" s="44"/>
      <c r="I27" s="82"/>
      <c r="J27" s="32"/>
      <c r="K27" s="38"/>
      <c r="L27" s="38"/>
      <c r="M27" s="98"/>
      <c r="N27" s="98"/>
    </row>
    <row r="28" spans="1:14" ht="21.75" customHeight="1">
      <c r="A28" s="2" t="s">
        <v>34</v>
      </c>
      <c r="B28" s="2">
        <v>3</v>
      </c>
      <c r="C28" s="2">
        <v>238</v>
      </c>
      <c r="D28" s="12">
        <v>2</v>
      </c>
      <c r="E28" s="13" t="s">
        <v>171</v>
      </c>
      <c r="F28" s="1" t="s">
        <v>19</v>
      </c>
      <c r="G28" s="2" t="s">
        <v>27</v>
      </c>
      <c r="H28" s="11">
        <v>260</v>
      </c>
      <c r="I28" s="87"/>
      <c r="J28" s="16">
        <v>70</v>
      </c>
      <c r="K28" s="16"/>
      <c r="L28" s="16" t="s">
        <v>127</v>
      </c>
      <c r="M28" s="101">
        <f>IF((K28-I28)*$Q$3&gt;0,(K28-I28)*$Q$3,)</f>
        <v>0</v>
      </c>
      <c r="N28" s="101">
        <f>IF((L28-J28)*$Q$3&gt;0,(L28-J28)*$Q$3,)</f>
        <v>0</v>
      </c>
    </row>
    <row r="29" spans="1:14" ht="12">
      <c r="A29" s="41" t="s">
        <v>34</v>
      </c>
      <c r="B29" s="41">
        <v>3</v>
      </c>
      <c r="C29" s="41">
        <v>239</v>
      </c>
      <c r="D29" s="110">
        <v>2</v>
      </c>
      <c r="E29" s="13" t="s">
        <v>172</v>
      </c>
      <c r="F29" s="1" t="s">
        <v>95</v>
      </c>
      <c r="G29" s="41" t="s">
        <v>22</v>
      </c>
      <c r="H29" s="43">
        <v>740</v>
      </c>
      <c r="I29" s="37"/>
      <c r="J29" s="37">
        <v>79</v>
      </c>
      <c r="K29" s="37"/>
      <c r="L29" s="37">
        <v>124</v>
      </c>
      <c r="M29" s="102">
        <f>IF((K29-I29)*$Q$3&gt;0,(K29-I29)*$Q$3,)</f>
        <v>0</v>
      </c>
      <c r="N29" s="102">
        <f>IF((L29-J29)*$Q$3&gt;0,(L29-J29)*$Q$3,)</f>
        <v>15.749999999999998</v>
      </c>
    </row>
    <row r="30" spans="1:14" ht="21.75" customHeight="1">
      <c r="A30" s="50"/>
      <c r="B30" s="50"/>
      <c r="C30" s="50"/>
      <c r="D30" s="111"/>
      <c r="E30" s="13" t="s">
        <v>173</v>
      </c>
      <c r="F30" s="1" t="s">
        <v>96</v>
      </c>
      <c r="G30" s="50"/>
      <c r="H30" s="51"/>
      <c r="I30" s="48"/>
      <c r="J30" s="48"/>
      <c r="K30" s="48"/>
      <c r="L30" s="48"/>
      <c r="M30" s="100"/>
      <c r="N30" s="100"/>
    </row>
    <row r="31" spans="1:14" ht="21.75" customHeight="1">
      <c r="A31" s="50"/>
      <c r="B31" s="50"/>
      <c r="C31" s="50"/>
      <c r="D31" s="111"/>
      <c r="E31" s="13" t="s">
        <v>174</v>
      </c>
      <c r="F31" s="1" t="s">
        <v>96</v>
      </c>
      <c r="G31" s="50"/>
      <c r="H31" s="51"/>
      <c r="I31" s="48"/>
      <c r="J31" s="48"/>
      <c r="K31" s="48"/>
      <c r="L31" s="48"/>
      <c r="M31" s="100"/>
      <c r="N31" s="100"/>
    </row>
    <row r="32" spans="1:14" ht="12">
      <c r="A32" s="50"/>
      <c r="B32" s="50"/>
      <c r="C32" s="50"/>
      <c r="D32" s="111"/>
      <c r="E32" s="13" t="s">
        <v>175</v>
      </c>
      <c r="F32" s="1" t="s">
        <v>98</v>
      </c>
      <c r="G32" s="50"/>
      <c r="H32" s="51"/>
      <c r="I32" s="48"/>
      <c r="J32" s="48"/>
      <c r="K32" s="48"/>
      <c r="L32" s="48"/>
      <c r="M32" s="100"/>
      <c r="N32" s="100"/>
    </row>
    <row r="33" spans="1:14" ht="21.75" customHeight="1">
      <c r="A33" s="50"/>
      <c r="B33" s="50"/>
      <c r="C33" s="50"/>
      <c r="D33" s="111"/>
      <c r="E33" s="13" t="s">
        <v>176</v>
      </c>
      <c r="F33" s="1" t="s">
        <v>96</v>
      </c>
      <c r="G33" s="50"/>
      <c r="H33" s="51"/>
      <c r="I33" s="48"/>
      <c r="J33" s="48"/>
      <c r="K33" s="48"/>
      <c r="L33" s="48"/>
      <c r="M33" s="100"/>
      <c r="N33" s="100"/>
    </row>
    <row r="34" spans="1:14" ht="21.75" customHeight="1">
      <c r="A34" s="50"/>
      <c r="B34" s="50"/>
      <c r="C34" s="50"/>
      <c r="D34" s="111"/>
      <c r="E34" s="13" t="s">
        <v>177</v>
      </c>
      <c r="F34" s="1" t="s">
        <v>100</v>
      </c>
      <c r="G34" s="50"/>
      <c r="H34" s="51"/>
      <c r="I34" s="48"/>
      <c r="J34" s="48"/>
      <c r="K34" s="48"/>
      <c r="L34" s="48"/>
      <c r="M34" s="100"/>
      <c r="N34" s="100"/>
    </row>
    <row r="35" spans="1:14" ht="21.75" customHeight="1">
      <c r="A35" s="50"/>
      <c r="B35" s="50"/>
      <c r="C35" s="50"/>
      <c r="D35" s="112"/>
      <c r="E35" s="13" t="s">
        <v>178</v>
      </c>
      <c r="F35" s="1" t="s">
        <v>100</v>
      </c>
      <c r="G35" s="50"/>
      <c r="H35" s="51"/>
      <c r="I35" s="38"/>
      <c r="J35" s="38"/>
      <c r="K35" s="38"/>
      <c r="L35" s="38"/>
      <c r="M35" s="100"/>
      <c r="N35" s="100"/>
    </row>
    <row r="36" spans="1:14" ht="21.75" customHeight="1">
      <c r="A36" s="41" t="s">
        <v>34</v>
      </c>
      <c r="B36" s="41">
        <v>3</v>
      </c>
      <c r="C36" s="41">
        <v>309</v>
      </c>
      <c r="D36" s="110">
        <v>2</v>
      </c>
      <c r="E36" s="13" t="s">
        <v>179</v>
      </c>
      <c r="F36" s="1" t="s">
        <v>39</v>
      </c>
      <c r="G36" s="41" t="s">
        <v>27</v>
      </c>
      <c r="H36" s="43">
        <v>340</v>
      </c>
      <c r="I36" s="82"/>
      <c r="J36" s="41">
        <v>173</v>
      </c>
      <c r="K36" s="37"/>
      <c r="L36" s="37">
        <v>7</v>
      </c>
      <c r="M36" s="102">
        <f>IF((K36-I36)*$Q$3&gt;0,(K36-I36)*$Q$3,)</f>
        <v>0</v>
      </c>
      <c r="N36" s="102">
        <f>IF((L36-J36)*$Q$3&gt;0,(L36-J36)*$Q$3,)</f>
        <v>0</v>
      </c>
    </row>
    <row r="37" spans="1:14" ht="21.75" customHeight="1">
      <c r="A37" s="50"/>
      <c r="B37" s="50"/>
      <c r="C37" s="50"/>
      <c r="D37" s="111"/>
      <c r="E37" s="13" t="s">
        <v>180</v>
      </c>
      <c r="F37" s="1" t="s">
        <v>42</v>
      </c>
      <c r="G37" s="50"/>
      <c r="H37" s="51"/>
      <c r="I37" s="82"/>
      <c r="J37" s="50"/>
      <c r="K37" s="48"/>
      <c r="L37" s="48"/>
      <c r="M37" s="100"/>
      <c r="N37" s="100"/>
    </row>
    <row r="38" spans="1:14" ht="21.75" customHeight="1">
      <c r="A38" s="42"/>
      <c r="B38" s="42"/>
      <c r="C38" s="42"/>
      <c r="D38" s="112"/>
      <c r="E38" s="13" t="s">
        <v>181</v>
      </c>
      <c r="F38" s="1" t="s">
        <v>106</v>
      </c>
      <c r="G38" s="42"/>
      <c r="H38" s="44"/>
      <c r="I38" s="82"/>
      <c r="J38" s="42"/>
      <c r="K38" s="38"/>
      <c r="L38" s="38"/>
      <c r="M38" s="98"/>
      <c r="N38" s="98"/>
    </row>
    <row r="39" spans="1:14" ht="21.75" customHeight="1">
      <c r="A39" s="2" t="s">
        <v>34</v>
      </c>
      <c r="B39" s="2">
        <v>3</v>
      </c>
      <c r="C39" s="2">
        <v>314</v>
      </c>
      <c r="D39" s="12">
        <v>2</v>
      </c>
      <c r="E39" s="13" t="s">
        <v>182</v>
      </c>
      <c r="F39" s="1" t="s">
        <v>111</v>
      </c>
      <c r="G39" s="2" t="s">
        <v>27</v>
      </c>
      <c r="H39" s="11">
        <v>260</v>
      </c>
      <c r="I39" s="16"/>
      <c r="J39" s="16" t="s">
        <v>144</v>
      </c>
      <c r="K39" s="16"/>
      <c r="L39" s="16" t="s">
        <v>128</v>
      </c>
      <c r="M39" s="101">
        <f>IF((K39-I39)*$Q$3&gt;0,(K39-I39)*$Q$3,)</f>
        <v>0</v>
      </c>
      <c r="N39" s="101">
        <f>IF((L39-J39)*$Q$3&gt;0,(L39-J39)*$Q$3,)</f>
        <v>0.7</v>
      </c>
    </row>
    <row r="40" spans="1:14" ht="21.75" customHeight="1">
      <c r="A40" s="41" t="s">
        <v>34</v>
      </c>
      <c r="B40" s="41">
        <v>3</v>
      </c>
      <c r="C40" s="41">
        <v>316</v>
      </c>
      <c r="D40" s="110">
        <v>2</v>
      </c>
      <c r="E40" s="13" t="s">
        <v>183</v>
      </c>
      <c r="F40" s="1" t="s">
        <v>35</v>
      </c>
      <c r="G40" s="41" t="s">
        <v>27</v>
      </c>
      <c r="H40" s="43">
        <v>480</v>
      </c>
      <c r="I40" s="82"/>
      <c r="J40" s="37">
        <v>50</v>
      </c>
      <c r="K40" s="37"/>
      <c r="L40" s="37">
        <v>81</v>
      </c>
      <c r="M40" s="102">
        <f>IF((K40-I40)*$Q$3&gt;0,(K40-I40)*$Q$3,)</f>
        <v>0</v>
      </c>
      <c r="N40" s="102">
        <f>IF((L40-J40)*$Q$3&gt;0,(L40-J40)*$Q$3,)</f>
        <v>10.85</v>
      </c>
    </row>
    <row r="41" spans="1:14" ht="21.75" customHeight="1">
      <c r="A41" s="42"/>
      <c r="B41" s="42"/>
      <c r="C41" s="42"/>
      <c r="D41" s="112"/>
      <c r="E41" s="13" t="s">
        <v>184</v>
      </c>
      <c r="F41" s="1" t="s">
        <v>35</v>
      </c>
      <c r="G41" s="42"/>
      <c r="H41" s="44"/>
      <c r="I41" s="82"/>
      <c r="J41" s="38"/>
      <c r="K41" s="38"/>
      <c r="L41" s="38"/>
      <c r="M41" s="98"/>
      <c r="N41" s="98"/>
    </row>
    <row r="42" spans="1:14" ht="21.75" customHeight="1">
      <c r="A42" s="2" t="s">
        <v>34</v>
      </c>
      <c r="B42" s="2">
        <v>3</v>
      </c>
      <c r="C42" s="2">
        <v>320</v>
      </c>
      <c r="D42" s="12">
        <v>2</v>
      </c>
      <c r="E42" s="13" t="s">
        <v>185</v>
      </c>
      <c r="F42" s="1" t="s">
        <v>19</v>
      </c>
      <c r="G42" s="2" t="s">
        <v>22</v>
      </c>
      <c r="H42" s="11">
        <v>1120</v>
      </c>
      <c r="I42" s="87"/>
      <c r="J42" s="80">
        <v>142</v>
      </c>
      <c r="K42" s="80"/>
      <c r="L42" s="80">
        <f>50.2+64.45+61.39</f>
        <v>176.04000000000002</v>
      </c>
      <c r="M42" s="101">
        <f>IF((K42-I42)*$Q$3&gt;0,(K42-I42)*$Q$3,)</f>
        <v>0</v>
      </c>
      <c r="N42" s="101">
        <f>IF((L42-J42)*$Q$3&gt;0,(L42-J42)*$Q$3,)</f>
        <v>11.914000000000007</v>
      </c>
    </row>
    <row r="43" spans="1:14" ht="21.75" customHeight="1">
      <c r="A43" s="2" t="s">
        <v>34</v>
      </c>
      <c r="B43" s="3">
        <v>3</v>
      </c>
      <c r="C43" s="3">
        <v>717</v>
      </c>
      <c r="D43" s="12">
        <v>2</v>
      </c>
      <c r="E43" s="13" t="s">
        <v>188</v>
      </c>
      <c r="F43" s="1" t="s">
        <v>14</v>
      </c>
      <c r="G43" s="3" t="s">
        <v>22</v>
      </c>
      <c r="H43" s="10">
        <v>105</v>
      </c>
      <c r="I43" s="87"/>
      <c r="J43" s="24">
        <v>33.9</v>
      </c>
      <c r="K43" s="24"/>
      <c r="L43" s="80">
        <f>15.74+27.65</f>
        <v>43.39</v>
      </c>
      <c r="M43" s="103">
        <f>IF((K43-I43)*$Q$3&gt;0,(K43-I43)*$Q$3,)</f>
        <v>0</v>
      </c>
      <c r="N43" s="103">
        <f>IF((L43-J43)*$Q$3&gt;0,(L43-J43)*$Q$3,)</f>
        <v>3.3215000000000003</v>
      </c>
    </row>
  </sheetData>
  <sheetProtection/>
  <mergeCells count="139">
    <mergeCell ref="L40:L41"/>
    <mergeCell ref="M40:M41"/>
    <mergeCell ref="N40:N41"/>
    <mergeCell ref="N36:N38"/>
    <mergeCell ref="A40:A41"/>
    <mergeCell ref="B40:B41"/>
    <mergeCell ref="C40:C41"/>
    <mergeCell ref="D40:D41"/>
    <mergeCell ref="G40:G41"/>
    <mergeCell ref="H40:H41"/>
    <mergeCell ref="I40:I41"/>
    <mergeCell ref="J40:J41"/>
    <mergeCell ref="K40:K41"/>
    <mergeCell ref="H36:H38"/>
    <mergeCell ref="I36:I38"/>
    <mergeCell ref="J36:J38"/>
    <mergeCell ref="K36:K38"/>
    <mergeCell ref="L36:L38"/>
    <mergeCell ref="M36:M38"/>
    <mergeCell ref="J29:J35"/>
    <mergeCell ref="K29:K35"/>
    <mergeCell ref="L29:L35"/>
    <mergeCell ref="M29:M35"/>
    <mergeCell ref="N29:N35"/>
    <mergeCell ref="A36:A38"/>
    <mergeCell ref="B36:B38"/>
    <mergeCell ref="C36:C38"/>
    <mergeCell ref="D36:D38"/>
    <mergeCell ref="G36:G38"/>
    <mergeCell ref="L26:L27"/>
    <mergeCell ref="M26:M27"/>
    <mergeCell ref="N26:N27"/>
    <mergeCell ref="A29:A35"/>
    <mergeCell ref="B29:B35"/>
    <mergeCell ref="C29:C35"/>
    <mergeCell ref="D29:D35"/>
    <mergeCell ref="G29:G35"/>
    <mergeCell ref="H29:H35"/>
    <mergeCell ref="I29:I35"/>
    <mergeCell ref="N23:N24"/>
    <mergeCell ref="A26:A27"/>
    <mergeCell ref="B26:B27"/>
    <mergeCell ref="C26:C27"/>
    <mergeCell ref="D26:D27"/>
    <mergeCell ref="G26:G27"/>
    <mergeCell ref="H26:H27"/>
    <mergeCell ref="I26:I27"/>
    <mergeCell ref="J26:J27"/>
    <mergeCell ref="K26:K27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G23:G24"/>
    <mergeCell ref="N20:N21"/>
    <mergeCell ref="H20:H21"/>
    <mergeCell ref="I20:I21"/>
    <mergeCell ref="J20:J21"/>
    <mergeCell ref="K20:K21"/>
    <mergeCell ref="L20:L21"/>
    <mergeCell ref="M20:M21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G20:G21"/>
    <mergeCell ref="L12:L13"/>
    <mergeCell ref="M12:M13"/>
    <mergeCell ref="N12:N13"/>
    <mergeCell ref="A18:A19"/>
    <mergeCell ref="B18:B19"/>
    <mergeCell ref="C18:C19"/>
    <mergeCell ref="D18:D19"/>
    <mergeCell ref="G18:G19"/>
    <mergeCell ref="H18:H19"/>
    <mergeCell ref="I18:I19"/>
    <mergeCell ref="N8:N11"/>
    <mergeCell ref="A12:A13"/>
    <mergeCell ref="B12:B13"/>
    <mergeCell ref="C12:C13"/>
    <mergeCell ref="D12:D13"/>
    <mergeCell ref="G12:G13"/>
    <mergeCell ref="H12:H13"/>
    <mergeCell ref="I12:I13"/>
    <mergeCell ref="J12:J13"/>
    <mergeCell ref="K12:K13"/>
    <mergeCell ref="H8:H11"/>
    <mergeCell ref="I8:I11"/>
    <mergeCell ref="J8:J11"/>
    <mergeCell ref="K8:K11"/>
    <mergeCell ref="L8:L11"/>
    <mergeCell ref="M8:M11"/>
    <mergeCell ref="J5:J7"/>
    <mergeCell ref="K5:K7"/>
    <mergeCell ref="L5:L7"/>
    <mergeCell ref="M5:M7"/>
    <mergeCell ref="N5:N7"/>
    <mergeCell ref="A8:A11"/>
    <mergeCell ref="B8:B11"/>
    <mergeCell ref="C8:C11"/>
    <mergeCell ref="D8:D11"/>
    <mergeCell ref="G8:G11"/>
    <mergeCell ref="L3:L4"/>
    <mergeCell ref="M3:M4"/>
    <mergeCell ref="N3:N4"/>
    <mergeCell ref="A5:A7"/>
    <mergeCell ref="B5:B7"/>
    <mergeCell ref="C5:C7"/>
    <mergeCell ref="D5:D7"/>
    <mergeCell ref="G5:G7"/>
    <mergeCell ref="H5:H7"/>
    <mergeCell ref="I5:I7"/>
    <mergeCell ref="I2:J2"/>
    <mergeCell ref="K2:L2"/>
    <mergeCell ref="M2:N2"/>
    <mergeCell ref="Q2:R2"/>
    <mergeCell ref="F3:F4"/>
    <mergeCell ref="G3:G4"/>
    <mergeCell ref="H3:H4"/>
    <mergeCell ref="I3:I4"/>
    <mergeCell ref="J3:J4"/>
    <mergeCell ref="K3:K4"/>
    <mergeCell ref="A2:A4"/>
    <mergeCell ref="B2:B4"/>
    <mergeCell ref="C2:C4"/>
    <mergeCell ref="D2:D4"/>
    <mergeCell ref="E2:E4"/>
    <mergeCell ref="F2:H2"/>
  </mergeCells>
  <printOptions horizontalCentered="1"/>
  <pageMargins left="0.15748031496062992" right="0.15748031496062992" top="0.984251968503937" bottom="0.984251968503937" header="0.5118110236220472" footer="0.5118110236220472"/>
  <pageSetup fitToHeight="21" horizontalDpi="600" verticalDpi="600" orientation="landscape" paperSize="9" scale="50" r:id="rId1"/>
  <headerFooter alignWithMargins="0">
    <oddHeader>&amp;LDOMANDA DI VARIANTE IN SANATORIA
IMPIANTO IDREOLETTRICO DI ROSAZZA&amp;CPiano Particellare Di Esprorpio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 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Patrick Gianoni</cp:lastModifiedBy>
  <cp:lastPrinted>2023-07-21T12:57:31Z</cp:lastPrinted>
  <dcterms:created xsi:type="dcterms:W3CDTF">2006-11-30T15:17:06Z</dcterms:created>
  <dcterms:modified xsi:type="dcterms:W3CDTF">2023-07-21T13:04:25Z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1672241755</vt:i4>
  </property>
  <property fmtid="{D5CDD505-2E9C-101B-9397-08002B2CF9AE}" pid="3" name="_EmailSubject">
    <vt:lpwstr>P013: Aggiornamento PPE</vt:lpwstr>
  </property>
  <property fmtid="{D5CDD505-2E9C-101B-9397-08002B2CF9AE}" pid="4" name="_AuthorEmail">
    <vt:lpwstr>uguerra@energievalsabbia.it</vt:lpwstr>
  </property>
  <property fmtid="{D5CDD505-2E9C-101B-9397-08002B2CF9AE}" pid="5" name="_AuthorEmailDisplayName">
    <vt:lpwstr>Umberto Guerra</vt:lpwstr>
  </property>
  <property fmtid="{D5CDD505-2E9C-101B-9397-08002B2CF9AE}" pid="6" name="_PreviousAdHocReviewCycleID">
    <vt:i4>961146094</vt:i4>
  </property>
  <property fmtid="{D5CDD505-2E9C-101B-9397-08002B2CF9AE}" pid="7" name="_ReviewingToolsShownOnce">
    <vt:lpwstr/>
  </property>
</Properties>
</file>